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B\UB 2025\"/>
    </mc:Choice>
  </mc:AlternateContent>
  <xr:revisionPtr revIDLastSave="0" documentId="13_ncr:1_{FAC882CA-4EFF-4E56-A459-A276BC5EBD02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Aktiva Tetap" sheetId="5" r:id="rId1"/>
    <sheet name="Perlengkapan Usaha" sheetId="1" r:id="rId2"/>
    <sheet name="Perlengkapan Kantor" sheetId="2" r:id="rId3"/>
    <sheet name="Biaya Perawatan Kendaraan" sheetId="3" r:id="rId4"/>
    <sheet name="Perawatan Toko" sheetId="4" r:id="rId5"/>
    <sheet name="REKAP" sheetId="6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D36" i="6"/>
  <c r="E40" i="2" l="1"/>
  <c r="R40" i="2"/>
  <c r="AK93" i="1"/>
  <c r="AK91" i="1"/>
  <c r="AK28" i="1"/>
  <c r="AF80" i="1"/>
  <c r="AG80" i="1"/>
  <c r="AI80" i="1"/>
  <c r="AH80" i="1"/>
  <c r="S80" i="1"/>
  <c r="R80" i="1"/>
  <c r="E80" i="1"/>
  <c r="AF49" i="1"/>
  <c r="AH49" i="1"/>
  <c r="S49" i="1"/>
  <c r="R49" i="1"/>
  <c r="E49" i="1"/>
  <c r="AI18" i="1"/>
  <c r="S18" i="1"/>
  <c r="S19" i="1"/>
  <c r="S20" i="1"/>
  <c r="S21" i="1"/>
  <c r="S22" i="1"/>
  <c r="S23" i="1"/>
  <c r="S24" i="1"/>
  <c r="S25" i="1"/>
  <c r="S26" i="1"/>
  <c r="S27" i="1"/>
  <c r="R18" i="1"/>
  <c r="R19" i="1"/>
  <c r="R20" i="1"/>
  <c r="R21" i="1"/>
  <c r="R22" i="1"/>
  <c r="R23" i="1"/>
  <c r="R24" i="1"/>
  <c r="R25" i="1"/>
  <c r="R26" i="1"/>
  <c r="R27" i="1"/>
  <c r="E18" i="1"/>
  <c r="AH17" i="1"/>
  <c r="AI17" i="1"/>
  <c r="AI49" i="1"/>
  <c r="S17" i="1"/>
  <c r="R17" i="1"/>
  <c r="E17" i="1"/>
  <c r="R15" i="1" l="1"/>
  <c r="AF79" i="1"/>
  <c r="AG79" i="1" s="1"/>
  <c r="R79" i="1"/>
  <c r="E79" i="1"/>
  <c r="AF78" i="1"/>
  <c r="AG78" i="1" s="1"/>
  <c r="R78" i="1"/>
  <c r="E78" i="1"/>
  <c r="AF77" i="1"/>
  <c r="AG77" i="1" s="1"/>
  <c r="R77" i="1"/>
  <c r="E77" i="1"/>
  <c r="AF76" i="1"/>
  <c r="AG76" i="1" s="1"/>
  <c r="R76" i="1"/>
  <c r="E76" i="1"/>
  <c r="AF75" i="1"/>
  <c r="AG75" i="1" s="1"/>
  <c r="R75" i="1"/>
  <c r="E75" i="1"/>
  <c r="AF74" i="1"/>
  <c r="AG74" i="1" s="1"/>
  <c r="R74" i="1"/>
  <c r="E74" i="1"/>
  <c r="AF73" i="1"/>
  <c r="AG73" i="1" s="1"/>
  <c r="R73" i="1"/>
  <c r="E73" i="1"/>
  <c r="AF72" i="1"/>
  <c r="AG72" i="1" s="1"/>
  <c r="R72" i="1"/>
  <c r="E72" i="1"/>
  <c r="AF71" i="1"/>
  <c r="AG71" i="1" s="1"/>
  <c r="R71" i="1"/>
  <c r="E71" i="1"/>
  <c r="AF70" i="1"/>
  <c r="AG70" i="1" s="1"/>
  <c r="AG91" i="1" s="1"/>
  <c r="R70" i="1"/>
  <c r="E70" i="1"/>
  <c r="AF48" i="1"/>
  <c r="AG48" i="1" s="1"/>
  <c r="R48" i="1"/>
  <c r="E48" i="1"/>
  <c r="AF47" i="1"/>
  <c r="AG47" i="1" s="1"/>
  <c r="R47" i="1"/>
  <c r="E47" i="1"/>
  <c r="AF46" i="1"/>
  <c r="AG46" i="1" s="1"/>
  <c r="R46" i="1"/>
  <c r="E46" i="1"/>
  <c r="AF45" i="1"/>
  <c r="AG45" i="1" s="1"/>
  <c r="R45" i="1"/>
  <c r="E45" i="1"/>
  <c r="AF44" i="1"/>
  <c r="AG44" i="1" s="1"/>
  <c r="R44" i="1"/>
  <c r="E44" i="1"/>
  <c r="AF43" i="1"/>
  <c r="AG43" i="1" s="1"/>
  <c r="R43" i="1"/>
  <c r="E43" i="1"/>
  <c r="AF42" i="1"/>
  <c r="AG42" i="1" s="1"/>
  <c r="R42" i="1"/>
  <c r="E42" i="1"/>
  <c r="AF41" i="1"/>
  <c r="AG41" i="1" s="1"/>
  <c r="R41" i="1"/>
  <c r="E41" i="1"/>
  <c r="AF40" i="1"/>
  <c r="AG40" i="1" s="1"/>
  <c r="R40" i="1"/>
  <c r="E40" i="1"/>
  <c r="AF39" i="1"/>
  <c r="AG39" i="1" s="1"/>
  <c r="AG60" i="1" s="1"/>
  <c r="R39" i="1"/>
  <c r="E39" i="1"/>
  <c r="G14" i="6"/>
  <c r="D26" i="6"/>
  <c r="D14" i="6"/>
  <c r="F41" i="5"/>
  <c r="I40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9" i="5"/>
  <c r="D31" i="4"/>
  <c r="R36" i="2"/>
  <c r="R37" i="2"/>
  <c r="R38" i="2"/>
  <c r="R39" i="2"/>
  <c r="R35" i="2"/>
  <c r="S36" i="2"/>
  <c r="E35" i="2"/>
  <c r="S35" i="2"/>
  <c r="S37" i="2"/>
  <c r="S38" i="2"/>
  <c r="S39" i="2"/>
  <c r="S40" i="2"/>
  <c r="S41" i="2"/>
  <c r="S42" i="2"/>
  <c r="S43" i="2"/>
  <c r="D32" i="3"/>
  <c r="E39" i="2"/>
  <c r="E38" i="2"/>
  <c r="E37" i="2"/>
  <c r="E36" i="2"/>
  <c r="E91" i="1" l="1"/>
  <c r="AH70" i="1"/>
  <c r="S70" i="1"/>
  <c r="AH71" i="1"/>
  <c r="S71" i="1"/>
  <c r="AI71" i="1" s="1"/>
  <c r="AH72" i="1"/>
  <c r="S72" i="1"/>
  <c r="AI72" i="1" s="1"/>
  <c r="AH73" i="1"/>
  <c r="S73" i="1"/>
  <c r="AI73" i="1" s="1"/>
  <c r="AH74" i="1"/>
  <c r="S74" i="1"/>
  <c r="AI74" i="1" s="1"/>
  <c r="AH75" i="1"/>
  <c r="S75" i="1"/>
  <c r="AI75" i="1" s="1"/>
  <c r="AH76" i="1"/>
  <c r="S76" i="1"/>
  <c r="AI76" i="1" s="1"/>
  <c r="AH77" i="1"/>
  <c r="S77" i="1"/>
  <c r="AI77" i="1" s="1"/>
  <c r="AH78" i="1"/>
  <c r="S78" i="1"/>
  <c r="AI78" i="1" s="1"/>
  <c r="AH79" i="1"/>
  <c r="S79" i="1"/>
  <c r="AI79" i="1" s="1"/>
  <c r="E60" i="1"/>
  <c r="AH39" i="1"/>
  <c r="S39" i="1"/>
  <c r="AH40" i="1"/>
  <c r="S40" i="1"/>
  <c r="AI40" i="1" s="1"/>
  <c r="AH41" i="1"/>
  <c r="S41" i="1"/>
  <c r="AI41" i="1" s="1"/>
  <c r="AH42" i="1"/>
  <c r="S42" i="1"/>
  <c r="AI42" i="1" s="1"/>
  <c r="AH43" i="1"/>
  <c r="S43" i="1"/>
  <c r="AI43" i="1" s="1"/>
  <c r="AH44" i="1"/>
  <c r="S44" i="1"/>
  <c r="AI44" i="1" s="1"/>
  <c r="AH45" i="1"/>
  <c r="S45" i="1"/>
  <c r="AI45" i="1" s="1"/>
  <c r="AH46" i="1"/>
  <c r="S46" i="1"/>
  <c r="AI46" i="1" s="1"/>
  <c r="AH47" i="1"/>
  <c r="S47" i="1"/>
  <c r="AI47" i="1" s="1"/>
  <c r="AH48" i="1"/>
  <c r="S48" i="1"/>
  <c r="AI48" i="1" s="1"/>
  <c r="F11" i="5"/>
  <c r="I9" i="5"/>
  <c r="F38" i="5"/>
  <c r="I13" i="5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J40" i="5"/>
  <c r="F43" i="5"/>
  <c r="R9" i="2"/>
  <c r="S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8" i="2"/>
  <c r="S8" i="2" s="1"/>
  <c r="S91" i="1" l="1"/>
  <c r="AI70" i="1"/>
  <c r="AI91" i="1" s="1"/>
  <c r="S60" i="1"/>
  <c r="AI39" i="1"/>
  <c r="AI60" i="1" s="1"/>
  <c r="S44" i="2"/>
  <c r="I43" i="5"/>
  <c r="J41" i="5"/>
  <c r="J43" i="5"/>
  <c r="I38" i="5"/>
  <c r="J13" i="5"/>
  <c r="J38" i="5" s="1"/>
  <c r="I11" i="5"/>
  <c r="J9" i="5"/>
  <c r="J11" i="5" s="1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4" i="2" l="1"/>
  <c r="AF16" i="1"/>
  <c r="AG16" i="1" s="1"/>
  <c r="R16" i="1"/>
  <c r="E16" i="1"/>
  <c r="AF15" i="1"/>
  <c r="AG15" i="1" s="1"/>
  <c r="E15" i="1"/>
  <c r="AF14" i="1"/>
  <c r="AG14" i="1" s="1"/>
  <c r="R14" i="1"/>
  <c r="E14" i="1"/>
  <c r="AF13" i="1"/>
  <c r="AG13" i="1" s="1"/>
  <c r="R13" i="1"/>
  <c r="E13" i="1"/>
  <c r="AF12" i="1"/>
  <c r="AG12" i="1" s="1"/>
  <c r="R12" i="1"/>
  <c r="E12" i="1"/>
  <c r="AF11" i="1"/>
  <c r="AG11" i="1" s="1"/>
  <c r="R11" i="1"/>
  <c r="E11" i="1"/>
  <c r="AF10" i="1"/>
  <c r="AG10" i="1" s="1"/>
  <c r="R10" i="1"/>
  <c r="E10" i="1"/>
  <c r="AF9" i="1"/>
  <c r="AG9" i="1" s="1"/>
  <c r="R9" i="1"/>
  <c r="E9" i="1"/>
  <c r="AF8" i="1"/>
  <c r="AG8" i="1" s="1"/>
  <c r="R8" i="1"/>
  <c r="E8" i="1"/>
  <c r="AF7" i="1"/>
  <c r="R7" i="1"/>
  <c r="E7" i="1"/>
  <c r="S8" i="1" l="1"/>
  <c r="AH8" i="1"/>
  <c r="S9" i="1"/>
  <c r="AH9" i="1"/>
  <c r="S10" i="1"/>
  <c r="AH10" i="1"/>
  <c r="S11" i="1"/>
  <c r="AH11" i="1"/>
  <c r="S12" i="1"/>
  <c r="AH12" i="1"/>
  <c r="S13" i="1"/>
  <c r="AH13" i="1"/>
  <c r="S14" i="1"/>
  <c r="AH14" i="1"/>
  <c r="S15" i="1"/>
  <c r="AH15" i="1"/>
  <c r="S16" i="1"/>
  <c r="AH16" i="1"/>
  <c r="AG7" i="1"/>
  <c r="AG28" i="1" s="1"/>
  <c r="AH7" i="1"/>
  <c r="AI9" i="1"/>
  <c r="AI11" i="1"/>
  <c r="AI13" i="1"/>
  <c r="AI15" i="1"/>
  <c r="AI8" i="1"/>
  <c r="AI10" i="1"/>
  <c r="AI12" i="1"/>
  <c r="AI14" i="1"/>
  <c r="AI16" i="1"/>
  <c r="E28" i="1"/>
  <c r="S7" i="1"/>
  <c r="S28" i="1" s="1"/>
  <c r="AI7" i="1" l="1"/>
  <c r="AI28" i="1" s="1"/>
</calcChain>
</file>

<file path=xl/sharedStrings.xml><?xml version="1.0" encoding="utf-8"?>
<sst xmlns="http://schemas.openxmlformats.org/spreadsheetml/2006/main" count="303" uniqueCount="174">
  <si>
    <t>Tgl</t>
  </si>
  <si>
    <t>Keterangan</t>
  </si>
  <si>
    <t>Saldo Awal</t>
  </si>
  <si>
    <t>Pemakaian</t>
  </si>
  <si>
    <t>Saldo Akhir</t>
  </si>
  <si>
    <t>Qty</t>
  </si>
  <si>
    <t>Harga</t>
  </si>
  <si>
    <t>Jumlah</t>
  </si>
  <si>
    <t>Satuan</t>
  </si>
  <si>
    <t>Plastik Packing Sedang</t>
  </si>
  <si>
    <t>Stabillo</t>
  </si>
  <si>
    <t>Bolpoin</t>
  </si>
  <si>
    <t>TOTAL</t>
  </si>
  <si>
    <t>TGL</t>
  </si>
  <si>
    <t>Uraian</t>
  </si>
  <si>
    <t>Penambahan</t>
  </si>
  <si>
    <t>Minggu ke:</t>
  </si>
  <si>
    <t>Buku Folio</t>
  </si>
  <si>
    <t>Kertas</t>
  </si>
  <si>
    <t>Tipe ex</t>
  </si>
  <si>
    <t>Kalkulator</t>
  </si>
  <si>
    <t>Pensil</t>
  </si>
  <si>
    <t>Buku Ekspedisi</t>
  </si>
  <si>
    <t>Plastik invoice</t>
  </si>
  <si>
    <t>Klip kertas</t>
  </si>
  <si>
    <t>Stapler</t>
  </si>
  <si>
    <t>Penggaris besi</t>
  </si>
  <si>
    <t>Lap pel</t>
  </si>
  <si>
    <t>Ember</t>
  </si>
  <si>
    <t>Gelas</t>
  </si>
  <si>
    <t>Piring</t>
  </si>
  <si>
    <t>Box beras</t>
  </si>
  <si>
    <t>Mangkuk</t>
  </si>
  <si>
    <t>Sendok</t>
  </si>
  <si>
    <t>Garpu</t>
  </si>
  <si>
    <t>Karpet plastik</t>
  </si>
  <si>
    <t>Sapu Lidi</t>
  </si>
  <si>
    <t>Sapu Lantai</t>
  </si>
  <si>
    <t>Rak BCP</t>
  </si>
  <si>
    <t>Kran Dispenser</t>
  </si>
  <si>
    <t>BCP</t>
  </si>
  <si>
    <t>Gembok</t>
  </si>
  <si>
    <t>Nota</t>
  </si>
  <si>
    <t>Plastik 1/4</t>
  </si>
  <si>
    <t>Plastik 1/2</t>
  </si>
  <si>
    <t>Plastik 1</t>
  </si>
  <si>
    <t>Lakban</t>
  </si>
  <si>
    <t>Solatip</t>
  </si>
  <si>
    <t>Bulan Ke:</t>
  </si>
  <si>
    <t>Pembelian/Penambahan</t>
  </si>
  <si>
    <t>Gunting Kecil</t>
  </si>
  <si>
    <t>Gunting Besar</t>
  </si>
  <si>
    <t>Tinta Isi Ulang</t>
  </si>
  <si>
    <t>AMANAH BAROKAH BERSAMA</t>
  </si>
  <si>
    <t>FORM CATATAN PERLENGKAPAN USAHA BERSAMA (BARANG TERPAKAI)</t>
  </si>
  <si>
    <t>Isi Staples</t>
  </si>
  <si>
    <t>Terminal + Kabel</t>
  </si>
  <si>
    <t>Kabel 2x0,75</t>
  </si>
  <si>
    <t>UB AMANAH BAROKAH BERSAMA</t>
  </si>
  <si>
    <t>FORM CATATAN PERLENGKAPAN KANTOR (BARANG TETAP)</t>
  </si>
  <si>
    <t>KETERANGAN</t>
  </si>
  <si>
    <t>JUMLAH</t>
  </si>
  <si>
    <t>Servis Motor</t>
  </si>
  <si>
    <t>Ganti Oli (Enduro)</t>
  </si>
  <si>
    <t>Swift Lampu sen</t>
  </si>
  <si>
    <t>Accu Motor</t>
  </si>
  <si>
    <t>Oli Rem</t>
  </si>
  <si>
    <t>Gusi Motor</t>
  </si>
  <si>
    <t>Jasa Service</t>
  </si>
  <si>
    <t>Tune Up</t>
  </si>
  <si>
    <t>Bensin</t>
  </si>
  <si>
    <t>PERAWATAN HONDA SUPRA FIT</t>
  </si>
  <si>
    <t>Ganti Jok</t>
  </si>
  <si>
    <t>PERBAIKAN/PERAWATAN KONTRAKAN TOKO</t>
  </si>
  <si>
    <t>Tukang Rumput</t>
  </si>
  <si>
    <t>Atap</t>
  </si>
  <si>
    <t>Servis Sanyo</t>
  </si>
  <si>
    <t>Servis Rolling Door</t>
  </si>
  <si>
    <t xml:space="preserve">Tanggal </t>
  </si>
  <si>
    <t>Nama Barang</t>
  </si>
  <si>
    <t>Harga Satuan</t>
  </si>
  <si>
    <t>Jumlah Harga Perolehan Barang(3X4)</t>
  </si>
  <si>
    <t>Estimasi Nilai Sisa</t>
  </si>
  <si>
    <t>Perkiraan usia (th)</t>
  </si>
  <si>
    <t>Penyusutan per tahun     (5-6)/7</t>
  </si>
  <si>
    <t>Nilai Sisa pertahun (5-8)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</si>
  <si>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</si>
  <si>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</si>
  <si>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</si>
  <si>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</si>
  <si>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</si>
  <si>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</si>
  <si>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</si>
  <si>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</si>
  <si>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</si>
  <si>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</si>
  <si>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GEDUNG</t>
  </si>
  <si>
    <t>Jumlah Gedung</t>
  </si>
  <si>
    <t>Peralatan</t>
  </si>
  <si>
    <t>RAK</t>
  </si>
  <si>
    <t>MEJA KANTOR</t>
  </si>
  <si>
    <t>TIMBANGAN BIASA</t>
  </si>
  <si>
    <t>TIMBANGAN DIGITAL</t>
  </si>
  <si>
    <t>ETALASE</t>
  </si>
  <si>
    <t>LAPTOP</t>
  </si>
  <si>
    <t>GUNTING</t>
  </si>
  <si>
    <t>KULKAS</t>
  </si>
  <si>
    <t>SEALAR</t>
  </si>
  <si>
    <t>LITERAN BERAS</t>
  </si>
  <si>
    <t>GEROBAK</t>
  </si>
  <si>
    <t>KIPAS ANGIN</t>
  </si>
  <si>
    <t>KALKULATOR</t>
  </si>
  <si>
    <t>MESIN AIR</t>
  </si>
  <si>
    <t>TANGKI AIR</t>
  </si>
  <si>
    <t>TROLI</t>
  </si>
  <si>
    <t>TABUNG GAS</t>
  </si>
  <si>
    <t>GALON AIR</t>
  </si>
  <si>
    <t>RAM GANTUNGAN BARANG</t>
  </si>
  <si>
    <t>STEMPEL TOKO</t>
  </si>
  <si>
    <t>Jumlah Peralatan</t>
  </si>
  <si>
    <t>Kendaraan</t>
  </si>
  <si>
    <t>Motor</t>
  </si>
  <si>
    <t>Shodaqoh</t>
  </si>
  <si>
    <t>Jumlah Kendaraan</t>
  </si>
  <si>
    <t>PERIODE 2022 - 2024</t>
  </si>
  <si>
    <t>CATATAN AKTIVA TETAP</t>
  </si>
  <si>
    <t>RINCIAN BIAYA USAHA BERSAMA</t>
  </si>
  <si>
    <t>Periode 2022 - 2024</t>
  </si>
  <si>
    <t>BARANG TETAP</t>
  </si>
  <si>
    <t>PERAWATAN KENDARAAN</t>
  </si>
  <si>
    <t>PERAWATAN TOKO DAN LINGKUNGAN</t>
  </si>
  <si>
    <t>PENGELUARAN (SHODAQOH)</t>
  </si>
  <si>
    <t>KONTRAKAN 2022</t>
  </si>
  <si>
    <t>GAJI KARYAWAN 2022</t>
  </si>
  <si>
    <t>KONTRAKAN 2023</t>
  </si>
  <si>
    <t>GAJI KARYAWAN 2023</t>
  </si>
  <si>
    <t>DOMAIN PORTAL UB</t>
  </si>
  <si>
    <t>GAJI KARYAWAN 2024</t>
  </si>
  <si>
    <t>NO</t>
  </si>
  <si>
    <t>HARI/TGL/BLN/TH</t>
  </si>
  <si>
    <t>HARI/ TGL / BLN / TH</t>
  </si>
  <si>
    <t>PERLENGKAPAN KANTOR</t>
  </si>
  <si>
    <t>Dana Tersedia :</t>
  </si>
  <si>
    <t>Periode : 2022 - 2014</t>
  </si>
  <si>
    <t>2022 - 2025</t>
  </si>
  <si>
    <t>Plastik Packing Besar (Isi 40)</t>
  </si>
  <si>
    <t>Plastik Packing Kecil (Isi 125)</t>
  </si>
  <si>
    <t>AMANAH BAROKAH BERSAMA 2024</t>
  </si>
  <si>
    <t>AMANAH BAROKAH BERSAMA 2023</t>
  </si>
  <si>
    <t>AMANAH BAROKAH BERSAMA 2022</t>
  </si>
  <si>
    <t>Nota (1 Rim) 10 Exp Isi 50</t>
  </si>
  <si>
    <t>PERLENGKAPAN USAHA (PLASTIK DLL)</t>
  </si>
  <si>
    <t>Tali Rafia</t>
  </si>
  <si>
    <t>Kawat Tali</t>
  </si>
  <si>
    <t>Karet Gelang</t>
  </si>
  <si>
    <t>Nilai Saham 2024</t>
  </si>
  <si>
    <t>Laba ditahan 2023</t>
  </si>
  <si>
    <t>Nilai Saham 2023</t>
  </si>
  <si>
    <t>Nilai Saham 2022</t>
  </si>
  <si>
    <t>Laba ditahan 2022</t>
  </si>
  <si>
    <t>SAHAM 2022 - 2024</t>
  </si>
  <si>
    <t>NILAI BARANG RUSAK / TIDAK BISA DIJUAL</t>
  </si>
  <si>
    <t>Semen</t>
  </si>
  <si>
    <t>Karbit</t>
  </si>
  <si>
    <t>Cat Tembok</t>
  </si>
  <si>
    <t>Kayu</t>
  </si>
  <si>
    <t>Talang</t>
  </si>
  <si>
    <t>Lain - Lain</t>
  </si>
  <si>
    <t>Hebel</t>
  </si>
  <si>
    <t>Nilai Barang Tetap (Peralatan Toko)</t>
  </si>
  <si>
    <t>Nilai Barang Dagangan</t>
  </si>
  <si>
    <t>Uang Tunai</t>
  </si>
  <si>
    <t>Piutang Dagang</t>
  </si>
  <si>
    <t xml:space="preserve">Total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</si>
</sst>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_);_(* \(#,##0\);_(* &quot;-&quot;_);_(@_)"/>
    <numFmt numFmtId="165" formatCode="_(&quot;Rp&quot;* #,##0_);_(&quot;Rp&quot;* \(#,##0\);_(&quot;Rp&quot;* &quot;-&quot;_);_(@_)"/>
    <numFmt numFmtId="166" formatCode="_-[$Rp-421]* #,##0.00_-;\-[$Rp-421]* #,##0.00_-;_-[$Rp-421]* &quot;-&quot;??_-;_-@_-"/>
    <numFmt numFmtId="167" formatCode="[$-F800]dddd\,\ mmmm\ dd\,\ yyyy"/>
    <numFmt numFmtId="168" formatCode="_-&quot;Rp&quot;* #,##0_-;\-&quot;Rp&quot;* #,##0_-;_-&quot;Rp&quot;* &quot;-&quot;??_-;_-@_-"/>
    <numFmt numFmtId="170" formatCode="_-[$Rp-421]* #,##0_-;\-[$Rp-421]* #,##0_-;_-[$Rp-421]* &quot;-&quot;??_-;_-@_-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9D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" fontId="4" fillId="0" borderId="0" xfId="0" quotePrefix="1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Font="1" applyAlignment="1">
      <alignment vertical="center"/>
    </xf>
    <xf numFmtId="0" fontId="6" fillId="0" borderId="0" xfId="1" applyNumberFormat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6" fillId="0" borderId="0" xfId="0" applyFont="1"/>
    <xf numFmtId="14" fontId="6" fillId="0" borderId="2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164" fontId="6" fillId="0" borderId="25" xfId="1" applyFont="1" applyBorder="1" applyAlignment="1">
      <alignment vertical="center"/>
    </xf>
    <xf numFmtId="164" fontId="6" fillId="0" borderId="27" xfId="1" applyFont="1" applyBorder="1" applyAlignment="1">
      <alignment vertical="center"/>
    </xf>
    <xf numFmtId="0" fontId="6" fillId="0" borderId="24" xfId="1" applyNumberFormat="1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/>
    </xf>
    <xf numFmtId="164" fontId="6" fillId="0" borderId="27" xfId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164" fontId="6" fillId="0" borderId="12" xfId="1" applyFont="1" applyBorder="1" applyAlignment="1">
      <alignment vertical="center"/>
    </xf>
    <xf numFmtId="164" fontId="6" fillId="0" borderId="31" xfId="1" applyFont="1" applyBorder="1" applyAlignment="1">
      <alignment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61" xfId="0" applyFont="1" applyBorder="1" applyAlignment="1">
      <alignment horizontal="center" vertical="center"/>
    </xf>
    <xf numFmtId="164" fontId="6" fillId="0" borderId="36" xfId="1" applyFont="1" applyBorder="1" applyAlignment="1">
      <alignment vertical="center"/>
    </xf>
    <xf numFmtId="164" fontId="6" fillId="0" borderId="37" xfId="1" applyFont="1" applyBorder="1" applyAlignment="1">
      <alignment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64" fontId="7" fillId="0" borderId="42" xfId="1" applyFont="1" applyBorder="1" applyAlignment="1">
      <alignment vertical="center"/>
    </xf>
    <xf numFmtId="0" fontId="7" fillId="0" borderId="41" xfId="1" applyNumberFormat="1" applyFont="1" applyBorder="1" applyAlignment="1">
      <alignment horizontal="center" vertical="center"/>
    </xf>
    <xf numFmtId="0" fontId="7" fillId="0" borderId="42" xfId="1" applyNumberFormat="1" applyFont="1" applyBorder="1" applyAlignment="1">
      <alignment horizontal="center" vertical="center"/>
    </xf>
    <xf numFmtId="0" fontId="7" fillId="0" borderId="0" xfId="0" applyFont="1"/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center" vertical="center"/>
    </xf>
    <xf numFmtId="164" fontId="8" fillId="0" borderId="0" xfId="1" applyFont="1" applyAlignment="1">
      <alignment vertical="center"/>
    </xf>
    <xf numFmtId="0" fontId="8" fillId="0" borderId="0" xfId="1" applyNumberFormat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7" fillId="5" borderId="18" xfId="1" applyNumberFormat="1" applyFont="1" applyFill="1" applyBorder="1" applyAlignment="1">
      <alignment horizontal="center" vertical="center"/>
    </xf>
    <xf numFmtId="0" fontId="7" fillId="5" borderId="20" xfId="1" applyNumberFormat="1" applyFont="1" applyFill="1" applyBorder="1" applyAlignment="1">
      <alignment horizontal="center" vertical="center"/>
    </xf>
    <xf numFmtId="164" fontId="7" fillId="6" borderId="21" xfId="1" applyFont="1" applyFill="1" applyBorder="1" applyAlignment="1">
      <alignment horizontal="center" vertical="center"/>
    </xf>
    <xf numFmtId="0" fontId="7" fillId="6" borderId="19" xfId="1" applyNumberFormat="1" applyFont="1" applyFill="1" applyBorder="1" applyAlignment="1">
      <alignment horizontal="center" vertical="center"/>
    </xf>
    <xf numFmtId="164" fontId="7" fillId="7" borderId="45" xfId="1" applyFont="1" applyFill="1" applyBorder="1" applyAlignment="1">
      <alignment vertical="center"/>
    </xf>
    <xf numFmtId="164" fontId="7" fillId="7" borderId="45" xfId="1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166" fontId="11" fillId="0" borderId="12" xfId="0" applyNumberFormat="1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2" xfId="0" applyNumberFormat="1" applyBorder="1" applyAlignment="1">
      <alignment horizontal="left"/>
    </xf>
    <xf numFmtId="167" fontId="11" fillId="0" borderId="12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0" fillId="0" borderId="12" xfId="0" applyBorder="1"/>
    <xf numFmtId="166" fontId="11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35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14" fontId="13" fillId="0" borderId="0" xfId="0" applyNumberFormat="1" applyFont="1" applyAlignment="1">
      <alignment vertical="center"/>
    </xf>
    <xf numFmtId="164" fontId="5" fillId="0" borderId="10" xfId="1" applyFont="1" applyBorder="1" applyAlignment="1">
      <alignment horizontal="center" vertical="center"/>
    </xf>
    <xf numFmtId="164" fontId="5" fillId="0" borderId="19" xfId="1" applyFont="1" applyBorder="1" applyAlignment="1">
      <alignment horizontal="center" vertical="center"/>
    </xf>
    <xf numFmtId="14" fontId="13" fillId="0" borderId="2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4" fontId="13" fillId="0" borderId="25" xfId="1" applyFont="1" applyBorder="1" applyAlignment="1">
      <alignment horizontal="center" vertical="center"/>
    </xf>
    <xf numFmtId="164" fontId="13" fillId="0" borderId="26" xfId="1" applyFont="1" applyBorder="1" applyAlignment="1">
      <alignment horizontal="center" vertical="center"/>
    </xf>
    <xf numFmtId="164" fontId="13" fillId="0" borderId="28" xfId="1" applyFont="1" applyBorder="1" applyAlignment="1">
      <alignment horizontal="center" vertical="center"/>
    </xf>
    <xf numFmtId="14" fontId="13" fillId="0" borderId="29" xfId="0" applyNumberFormat="1" applyFont="1" applyBorder="1" applyAlignment="1">
      <alignment vertical="center"/>
    </xf>
    <xf numFmtId="164" fontId="13" fillId="0" borderId="12" xfId="1" applyFont="1" applyBorder="1" applyAlignment="1">
      <alignment horizontal="center" vertical="center"/>
    </xf>
    <xf numFmtId="164" fontId="13" fillId="0" borderId="13" xfId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14" fontId="13" fillId="0" borderId="30" xfId="0" applyNumberFormat="1" applyFont="1" applyBorder="1" applyAlignment="1">
      <alignment vertical="center"/>
    </xf>
    <xf numFmtId="164" fontId="13" fillId="0" borderId="32" xfId="1" applyFont="1" applyBorder="1" applyAlignment="1">
      <alignment horizontal="center" vertical="center"/>
    </xf>
    <xf numFmtId="14" fontId="13" fillId="0" borderId="33" xfId="0" applyNumberFormat="1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164" fontId="13" fillId="0" borderId="36" xfId="1" applyFont="1" applyBorder="1" applyAlignment="1">
      <alignment horizontal="center" vertical="center"/>
    </xf>
    <xf numFmtId="164" fontId="13" fillId="0" borderId="34" xfId="1" applyFont="1" applyBorder="1" applyAlignment="1">
      <alignment horizontal="center" vertical="center"/>
    </xf>
    <xf numFmtId="164" fontId="13" fillId="0" borderId="38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4" fontId="11" fillId="0" borderId="42" xfId="1" applyFont="1" applyBorder="1" applyAlignment="1">
      <alignment horizontal="center" vertical="center"/>
    </xf>
    <xf numFmtId="164" fontId="11" fillId="0" borderId="43" xfId="1" applyFont="1" applyBorder="1" applyAlignment="1">
      <alignment horizontal="center" vertical="center"/>
    </xf>
    <xf numFmtId="164" fontId="11" fillId="0" borderId="44" xfId="1" applyFont="1" applyBorder="1" applyAlignment="1">
      <alignment horizontal="center" vertical="center"/>
    </xf>
    <xf numFmtId="164" fontId="11" fillId="0" borderId="46" xfId="1" applyFont="1" applyBorder="1" applyAlignment="1">
      <alignment horizontal="center" vertical="center"/>
    </xf>
    <xf numFmtId="164" fontId="11" fillId="0" borderId="45" xfId="1" applyFont="1" applyBorder="1" applyAlignment="1">
      <alignment horizontal="center" vertical="center"/>
    </xf>
    <xf numFmtId="164" fontId="11" fillId="0" borderId="47" xfId="1" applyFont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164" fontId="7" fillId="3" borderId="67" xfId="1" applyFont="1" applyFill="1" applyBorder="1" applyAlignment="1">
      <alignment horizontal="center" vertical="center" wrapText="1"/>
    </xf>
    <xf numFmtId="164" fontId="7" fillId="3" borderId="66" xfId="1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16" fontId="6" fillId="0" borderId="69" xfId="0" quotePrefix="1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164" fontId="6" fillId="0" borderId="42" xfId="1" quotePrefix="1" applyFont="1" applyBorder="1" applyAlignment="1">
      <alignment horizontal="center" vertical="center"/>
    </xf>
    <xf numFmtId="0" fontId="6" fillId="0" borderId="42" xfId="1" quotePrefix="1" applyNumberFormat="1" applyFont="1" applyBorder="1" applyAlignment="1">
      <alignment horizontal="center" vertical="center"/>
    </xf>
    <xf numFmtId="0" fontId="6" fillId="0" borderId="47" xfId="0" quotePrefix="1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center" vertical="center"/>
    </xf>
    <xf numFmtId="164" fontId="6" fillId="0" borderId="4" xfId="1" quotePrefix="1" applyFont="1" applyBorder="1" applyAlignment="1">
      <alignment horizontal="center" vertical="center"/>
    </xf>
    <xf numFmtId="0" fontId="6" fillId="0" borderId="4" xfId="1" quotePrefix="1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16" fontId="6" fillId="0" borderId="7" xfId="0" quotePrefix="1" applyNumberFormat="1" applyFont="1" applyBorder="1" applyAlignment="1">
      <alignment horizontal="center" vertical="center"/>
    </xf>
    <xf numFmtId="0" fontId="6" fillId="0" borderId="54" xfId="0" quotePrefix="1" applyFont="1" applyBorder="1" applyAlignment="1">
      <alignment horizontal="center" vertical="center"/>
    </xf>
    <xf numFmtId="164" fontId="6" fillId="0" borderId="54" xfId="1" quotePrefix="1" applyFont="1" applyBorder="1" applyAlignment="1">
      <alignment horizontal="center" vertical="center"/>
    </xf>
    <xf numFmtId="0" fontId="6" fillId="0" borderId="54" xfId="1" quotePrefix="1" applyNumberFormat="1" applyFont="1" applyBorder="1" applyAlignment="1">
      <alignment horizontal="center" vertical="center"/>
    </xf>
    <xf numFmtId="0" fontId="6" fillId="0" borderId="70" xfId="0" quotePrefix="1" applyFont="1" applyBorder="1" applyAlignment="1">
      <alignment horizontal="center" vertical="center"/>
    </xf>
    <xf numFmtId="164" fontId="7" fillId="8" borderId="42" xfId="1" quotePrefix="1" applyFont="1" applyFill="1" applyBorder="1" applyAlignment="1">
      <alignment horizontal="center" vertical="center"/>
    </xf>
    <xf numFmtId="0" fontId="7" fillId="8" borderId="42" xfId="1" quotePrefix="1" applyNumberFormat="1" applyFont="1" applyFill="1" applyBorder="1" applyAlignment="1">
      <alignment horizontal="center" vertical="center"/>
    </xf>
    <xf numFmtId="0" fontId="7" fillId="0" borderId="47" xfId="0" quotePrefix="1" applyFont="1" applyBorder="1" applyAlignment="1">
      <alignment horizontal="center" vertical="center"/>
    </xf>
    <xf numFmtId="16" fontId="6" fillId="0" borderId="23" xfId="0" quotePrefix="1" applyNumberFormat="1" applyFont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/>
    </xf>
    <xf numFmtId="164" fontId="6" fillId="0" borderId="25" xfId="1" quotePrefix="1" applyFont="1" applyBorder="1" applyAlignment="1">
      <alignment horizontal="center" vertical="center"/>
    </xf>
    <xf numFmtId="0" fontId="6" fillId="0" borderId="25" xfId="1" quotePrefix="1" applyNumberFormat="1" applyFont="1" applyBorder="1" applyAlignment="1">
      <alignment horizontal="center" vertical="center"/>
    </xf>
    <xf numFmtId="0" fontId="6" fillId="0" borderId="28" xfId="0" quotePrefix="1" applyFont="1" applyBorder="1" applyAlignment="1">
      <alignment horizontal="center" vertical="center"/>
    </xf>
    <xf numFmtId="16" fontId="6" fillId="0" borderId="12" xfId="0" quotePrefix="1" applyNumberFormat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center" vertical="center"/>
    </xf>
    <xf numFmtId="164" fontId="6" fillId="0" borderId="12" xfId="1" quotePrefix="1" applyFont="1" applyBorder="1" applyAlignment="1">
      <alignment horizontal="center" vertical="center"/>
    </xf>
    <xf numFmtId="0" fontId="6" fillId="0" borderId="12" xfId="1" quotePrefix="1" applyNumberFormat="1" applyFont="1" applyBorder="1" applyAlignment="1">
      <alignment horizontal="center" vertical="center"/>
    </xf>
    <xf numFmtId="16" fontId="6" fillId="0" borderId="30" xfId="0" quotePrefix="1" applyNumberFormat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center" vertical="center"/>
    </xf>
    <xf numFmtId="164" fontId="6" fillId="0" borderId="10" xfId="1" quotePrefix="1" applyFont="1" applyBorder="1" applyAlignment="1">
      <alignment horizontal="center" vertical="center"/>
    </xf>
    <xf numFmtId="0" fontId="6" fillId="0" borderId="10" xfId="1" quotePrefix="1" applyNumberFormat="1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16" fontId="6" fillId="0" borderId="29" xfId="0" quotePrefix="1" applyNumberFormat="1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0" fontId="13" fillId="0" borderId="0" xfId="0" applyFont="1"/>
    <xf numFmtId="0" fontId="12" fillId="0" borderId="12" xfId="0" applyFont="1" applyBorder="1" applyAlignment="1">
      <alignment horizontal="center"/>
    </xf>
    <xf numFmtId="166" fontId="12" fillId="0" borderId="12" xfId="0" applyNumberFormat="1" applyFont="1" applyBorder="1" applyAlignment="1">
      <alignment horizontal="center"/>
    </xf>
    <xf numFmtId="167" fontId="0" fillId="0" borderId="0" xfId="0" applyNumberFormat="1" applyAlignment="1">
      <alignment horizontal="left"/>
    </xf>
    <xf numFmtId="167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8" borderId="39" xfId="0" quotePrefix="1" applyFont="1" applyFill="1" applyBorder="1" applyAlignment="1">
      <alignment horizontal="center" vertical="center"/>
    </xf>
    <xf numFmtId="0" fontId="7" fillId="8" borderId="46" xfId="0" quotePrefix="1" applyFont="1" applyFill="1" applyBorder="1" applyAlignment="1">
      <alignment horizontal="center" vertical="center"/>
    </xf>
    <xf numFmtId="0" fontId="7" fillId="8" borderId="71" xfId="0" quotePrefix="1" applyFont="1" applyFill="1" applyBorder="1" applyAlignment="1">
      <alignment horizontal="center" vertical="center"/>
    </xf>
    <xf numFmtId="16" fontId="7" fillId="8" borderId="39" xfId="0" quotePrefix="1" applyNumberFormat="1" applyFont="1" applyFill="1" applyBorder="1" applyAlignment="1">
      <alignment horizontal="center" vertical="center"/>
    </xf>
    <xf numFmtId="16" fontId="7" fillId="8" borderId="46" xfId="0" quotePrefix="1" applyNumberFormat="1" applyFont="1" applyFill="1" applyBorder="1" applyAlignment="1">
      <alignment horizontal="center" vertical="center"/>
    </xf>
    <xf numFmtId="16" fontId="7" fillId="8" borderId="71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5" fillId="0" borderId="15" xfId="1" applyFont="1" applyBorder="1" applyAlignment="1">
      <alignment horizontal="center" vertical="center"/>
    </xf>
    <xf numFmtId="164" fontId="5" fillId="0" borderId="22" xfId="1" applyFont="1" applyBorder="1" applyAlignment="1">
      <alignment horizontal="center" vertical="center"/>
    </xf>
    <xf numFmtId="14" fontId="11" fillId="0" borderId="39" xfId="0" applyNumberFormat="1" applyFont="1" applyBorder="1" applyAlignment="1">
      <alignment horizontal="center" vertical="center"/>
    </xf>
    <xf numFmtId="14" fontId="11" fillId="0" borderId="40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11" xfId="1" applyFont="1" applyBorder="1" applyAlignment="1">
      <alignment horizontal="center" vertical="center"/>
    </xf>
    <xf numFmtId="164" fontId="5" fillId="0" borderId="17" xfId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164" fontId="7" fillId="6" borderId="54" xfId="1" applyFont="1" applyFill="1" applyBorder="1" applyAlignment="1">
      <alignment horizontal="center" vertical="center"/>
    </xf>
    <xf numFmtId="164" fontId="7" fillId="6" borderId="19" xfId="1" applyFont="1" applyFill="1" applyBorder="1" applyAlignment="1">
      <alignment horizontal="center" vertical="center"/>
    </xf>
    <xf numFmtId="164" fontId="7" fillId="6" borderId="55" xfId="1" applyFont="1" applyFill="1" applyBorder="1" applyAlignment="1">
      <alignment horizontal="center" vertical="center"/>
    </xf>
    <xf numFmtId="164" fontId="7" fillId="6" borderId="21" xfId="1" applyFont="1" applyFill="1" applyBorder="1" applyAlignment="1">
      <alignment horizontal="center" vertical="center"/>
    </xf>
    <xf numFmtId="0" fontId="7" fillId="6" borderId="56" xfId="1" applyNumberFormat="1" applyFont="1" applyFill="1" applyBorder="1" applyAlignment="1">
      <alignment horizontal="center" vertical="center"/>
    </xf>
    <xf numFmtId="0" fontId="7" fillId="6" borderId="57" xfId="1" applyNumberFormat="1" applyFont="1" applyFill="1" applyBorder="1" applyAlignment="1">
      <alignment horizontal="center" vertical="center"/>
    </xf>
    <xf numFmtId="0" fontId="7" fillId="6" borderId="58" xfId="1" applyNumberFormat="1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165" fontId="9" fillId="4" borderId="50" xfId="1" applyNumberFormat="1" applyFont="1" applyFill="1" applyBorder="1" applyAlignment="1">
      <alignment horizontal="center" vertical="center"/>
    </xf>
    <xf numFmtId="165" fontId="9" fillId="4" borderId="51" xfId="1" applyNumberFormat="1" applyFont="1" applyFill="1" applyBorder="1" applyAlignment="1">
      <alignment horizontal="center" vertical="center"/>
    </xf>
    <xf numFmtId="165" fontId="9" fillId="4" borderId="52" xfId="1" applyNumberFormat="1" applyFont="1" applyFill="1" applyBorder="1" applyAlignment="1">
      <alignment horizontal="center" vertical="center"/>
    </xf>
    <xf numFmtId="165" fontId="7" fillId="6" borderId="13" xfId="1" applyNumberFormat="1" applyFont="1" applyFill="1" applyBorder="1" applyAlignment="1">
      <alignment horizontal="center" vertical="center"/>
    </xf>
    <xf numFmtId="165" fontId="7" fillId="6" borderId="14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5" fillId="0" borderId="0" xfId="0" applyFont="1"/>
    <xf numFmtId="170" fontId="0" fillId="0" borderId="0" xfId="0" applyNumberFormat="1"/>
    <xf numFmtId="168" fontId="16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left"/>
    </xf>
    <xf numFmtId="166" fontId="16" fillId="0" borderId="0" xfId="0" applyNumberFormat="1" applyFont="1"/>
    <xf numFmtId="44" fontId="16" fillId="0" borderId="0" xfId="0" applyNumberFormat="1" applyFont="1"/>
    <xf numFmtId="0" fontId="16" fillId="0" borderId="12" xfId="0" applyFont="1" applyBorder="1" applyAlignment="1">
      <alignment horizontal="center"/>
    </xf>
    <xf numFmtId="0" fontId="16" fillId="0" borderId="12" xfId="0" applyFont="1" applyBorder="1"/>
    <xf numFmtId="166" fontId="16" fillId="0" borderId="12" xfId="0" applyNumberFormat="1" applyFont="1" applyBorder="1"/>
    <xf numFmtId="0" fontId="12" fillId="0" borderId="12" xfId="0" applyFont="1" applyBorder="1" applyAlignment="1">
      <alignment horizontal="left"/>
    </xf>
    <xf numFmtId="168" fontId="12" fillId="0" borderId="12" xfId="0" applyNumberFormat="1" applyFont="1" applyBorder="1"/>
    <xf numFmtId="0" fontId="17" fillId="0" borderId="12" xfId="0" applyFont="1" applyBorder="1" applyAlignment="1">
      <alignment horizontal="left" vertical="top"/>
    </xf>
    <xf numFmtId="168" fontId="17" fillId="0" borderId="12" xfId="0" applyNumberFormat="1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168" fontId="12" fillId="0" borderId="12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166" fontId="12" fillId="0" borderId="0" xfId="0" applyNumberFormat="1" applyFont="1"/>
    <xf numFmtId="0" fontId="12" fillId="0" borderId="0" xfId="0" applyFont="1" applyAlignment="1">
      <alignment horizontal="left" vertical="top"/>
    </xf>
    <xf numFmtId="168" fontId="12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/>
    </xf>
    <xf numFmtId="170" fontId="12" fillId="0" borderId="0" xfId="2" applyNumberFormat="1" applyFont="1"/>
    <xf numFmtId="0" fontId="12" fillId="0" borderId="12" xfId="0" applyFont="1" applyBorder="1"/>
    <xf numFmtId="170" fontId="15" fillId="0" borderId="12" xfId="2" applyNumberFormat="1" applyFont="1" applyBorder="1"/>
    <xf numFmtId="0" fontId="15" fillId="0" borderId="12" xfId="0" applyFont="1" applyBorder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6E9E-28CF-47F5-96C1-3C915D1CF4A8}">
  <dimension ref="B3:K44"/>
  <sheetViews>
    <sheetView workbookViewId="0">
      <selection activeCell="F18" sqref="F18"/>
    </sheetView>
  </sheetViews>
  <sheetFormatPr defaultRowHeight="15" x14ac:dyDescent="0.25"/>
  <cols>
    <col min="2" max="2" width="9.140625" style="153"/>
    <col min="3" max="11" width="15.7109375" style="153" customWidth="1"/>
  </cols>
  <sheetData>
    <row r="3" spans="2:11" ht="18.75" x14ac:dyDescent="0.25">
      <c r="B3" s="163" t="s">
        <v>125</v>
      </c>
      <c r="C3" s="163"/>
      <c r="D3" s="163"/>
      <c r="E3" s="163"/>
      <c r="F3" s="163"/>
      <c r="G3" s="163"/>
      <c r="H3" s="163"/>
      <c r="I3" s="163"/>
      <c r="J3" s="163"/>
      <c r="K3" s="163"/>
    </row>
    <row r="4" spans="2:11" ht="15.75" x14ac:dyDescent="0.25">
      <c r="B4" s="164" t="s">
        <v>58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11" x14ac:dyDescent="0.25">
      <c r="B5" s="171" t="s">
        <v>124</v>
      </c>
      <c r="C5" s="171"/>
      <c r="D5" s="171"/>
      <c r="E5" s="171"/>
      <c r="F5" s="171"/>
      <c r="G5" s="171"/>
      <c r="H5" s="171"/>
      <c r="I5" s="171"/>
      <c r="J5" s="171"/>
      <c r="K5" s="171"/>
    </row>
    <row r="6" spans="2:11" ht="15.75" thickBot="1" x14ac:dyDescent="0.3">
      <c r="B6" s="14"/>
      <c r="C6" s="13"/>
      <c r="D6" s="14"/>
      <c r="E6" s="15"/>
      <c r="F6" s="15"/>
      <c r="G6" s="15"/>
      <c r="H6" s="14"/>
      <c r="I6" s="15"/>
      <c r="J6" s="15"/>
      <c r="K6" s="13"/>
    </row>
    <row r="7" spans="2:11" ht="39" thickBot="1" x14ac:dyDescent="0.3">
      <c r="B7" s="111" t="s">
        <v>78</v>
      </c>
      <c r="C7" s="112" t="s">
        <v>79</v>
      </c>
      <c r="D7" s="112" t="s">
        <v>5</v>
      </c>
      <c r="E7" s="113" t="s">
        <v>80</v>
      </c>
      <c r="F7" s="114" t="s">
        <v>81</v>
      </c>
      <c r="G7" s="114" t="s">
        <v>82</v>
      </c>
      <c r="H7" s="112" t="s">
        <v>83</v>
      </c>
      <c r="I7" s="114" t="s">
        <v>84</v>
      </c>
      <c r="J7" s="114" t="s">
        <v>85</v>
      </c>
      <c r="K7" s="115" t="s">
        <v>1</v>
      </c>
    </row>
    <row r="8" spans="2:11" ht="15.75" thickBot="1" x14ac:dyDescent="0.3">
      <c r="B8" s="116" t="s">
        <v>86</v>
      </c>
      <c r="C8" s="117" t="s">
        <v>87</v>
      </c>
      <c r="D8" s="117" t="s">
        <v>88</v>
      </c>
      <c r="E8" s="118" t="s">
        <v>89</v>
      </c>
      <c r="F8" s="118" t="s">
        <v>90</v>
      </c>
      <c r="G8" s="118" t="s">
        <v>91</v>
      </c>
      <c r="H8" s="119" t="s">
        <v>92</v>
      </c>
      <c r="I8" s="118" t="s">
        <v>93</v>
      </c>
      <c r="J8" s="118" t="s">
        <v>94</v>
      </c>
      <c r="K8" s="120" t="s">
        <v>95</v>
      </c>
    </row>
    <row r="9" spans="2:11" x14ac:dyDescent="0.25">
      <c r="B9" s="121"/>
      <c r="C9" s="122" t="s">
        <v>96</v>
      </c>
      <c r="D9" s="123">
        <v>0</v>
      </c>
      <c r="E9" s="124">
        <v>0</v>
      </c>
      <c r="F9" s="124">
        <f>D9*E9</f>
        <v>0</v>
      </c>
      <c r="G9" s="124">
        <v>0</v>
      </c>
      <c r="H9" s="125">
        <v>3</v>
      </c>
      <c r="I9" s="124">
        <f>(F9-G9)/H9</f>
        <v>0</v>
      </c>
      <c r="J9" s="124">
        <f>F9-I9</f>
        <v>0</v>
      </c>
      <c r="K9" s="126"/>
    </row>
    <row r="10" spans="2:11" ht="15.75" thickBot="1" x14ac:dyDescent="0.3">
      <c r="B10" s="127"/>
      <c r="C10" s="128"/>
      <c r="D10" s="128"/>
      <c r="E10" s="129"/>
      <c r="F10" s="129"/>
      <c r="G10" s="129"/>
      <c r="H10" s="130"/>
      <c r="I10" s="129"/>
      <c r="J10" s="129"/>
      <c r="K10" s="131"/>
    </row>
    <row r="11" spans="2:11" ht="15.75" thickBot="1" x14ac:dyDescent="0.3">
      <c r="B11" s="165" t="s">
        <v>97</v>
      </c>
      <c r="C11" s="166"/>
      <c r="D11" s="167"/>
      <c r="E11" s="132"/>
      <c r="F11" s="132">
        <f>SUM(F9:F10)</f>
        <v>0</v>
      </c>
      <c r="G11" s="132"/>
      <c r="H11" s="133"/>
      <c r="I11" s="132">
        <f>SUM(I9:I10)</f>
        <v>0</v>
      </c>
      <c r="J11" s="132">
        <f>SUM(J9:J10)</f>
        <v>0</v>
      </c>
      <c r="K11" s="134"/>
    </row>
    <row r="12" spans="2:11" x14ac:dyDescent="0.25">
      <c r="B12" s="135"/>
      <c r="C12" s="136" t="s">
        <v>98</v>
      </c>
      <c r="D12" s="136"/>
      <c r="E12" s="137"/>
      <c r="F12" s="137"/>
      <c r="G12" s="137"/>
      <c r="H12" s="138"/>
      <c r="I12" s="137"/>
      <c r="J12" s="137"/>
      <c r="K12" s="139"/>
    </row>
    <row r="13" spans="2:11" x14ac:dyDescent="0.25">
      <c r="B13" s="140"/>
      <c r="C13" s="141" t="s">
        <v>99</v>
      </c>
      <c r="D13" s="142">
        <v>9</v>
      </c>
      <c r="E13" s="143">
        <v>1000000</v>
      </c>
      <c r="F13" s="143">
        <f>D13*E13</f>
        <v>9000000</v>
      </c>
      <c r="G13" s="143">
        <v>3000000</v>
      </c>
      <c r="H13" s="144">
        <v>3</v>
      </c>
      <c r="I13" s="143">
        <f>(F13-G13)/H13</f>
        <v>2000000</v>
      </c>
      <c r="J13" s="30">
        <f>F13-I13</f>
        <v>7000000</v>
      </c>
      <c r="K13" s="142"/>
    </row>
    <row r="14" spans="2:11" x14ac:dyDescent="0.25">
      <c r="B14" s="140"/>
      <c r="C14" s="141" t="s">
        <v>100</v>
      </c>
      <c r="D14" s="142">
        <v>1</v>
      </c>
      <c r="E14" s="143">
        <v>800000</v>
      </c>
      <c r="F14" s="143">
        <f t="shared" ref="F14:F33" si="0">D14*E14</f>
        <v>800000</v>
      </c>
      <c r="G14" s="143">
        <v>276000</v>
      </c>
      <c r="H14" s="144">
        <v>3</v>
      </c>
      <c r="I14" s="143">
        <f t="shared" ref="I14:I32" si="1">(F14-G14)/H14</f>
        <v>174666.66666666666</v>
      </c>
      <c r="J14" s="30">
        <f t="shared" ref="J14:J32" si="2">F14-I14</f>
        <v>625333.33333333337</v>
      </c>
      <c r="K14" s="142"/>
    </row>
    <row r="15" spans="2:11" x14ac:dyDescent="0.25">
      <c r="B15" s="140"/>
      <c r="C15" s="141" t="s">
        <v>101</v>
      </c>
      <c r="D15" s="142">
        <v>2</v>
      </c>
      <c r="E15" s="143">
        <v>200000</v>
      </c>
      <c r="F15" s="143">
        <f t="shared" si="0"/>
        <v>400000</v>
      </c>
      <c r="G15" s="143">
        <v>12000</v>
      </c>
      <c r="H15" s="144">
        <v>3</v>
      </c>
      <c r="I15" s="143">
        <f t="shared" si="1"/>
        <v>129333.33333333333</v>
      </c>
      <c r="J15" s="30">
        <f t="shared" si="2"/>
        <v>270666.66666666669</v>
      </c>
      <c r="K15" s="142"/>
    </row>
    <row r="16" spans="2:11" x14ac:dyDescent="0.25">
      <c r="B16" s="140"/>
      <c r="C16" s="141" t="s">
        <v>102</v>
      </c>
      <c r="D16" s="142">
        <v>1</v>
      </c>
      <c r="E16" s="143">
        <v>400000</v>
      </c>
      <c r="F16" s="143">
        <f t="shared" si="0"/>
        <v>400000</v>
      </c>
      <c r="G16" s="143">
        <v>12000</v>
      </c>
      <c r="H16" s="144">
        <v>3</v>
      </c>
      <c r="I16" s="143">
        <f t="shared" si="1"/>
        <v>129333.33333333333</v>
      </c>
      <c r="J16" s="30">
        <f t="shared" si="2"/>
        <v>270666.66666666669</v>
      </c>
      <c r="K16" s="142"/>
    </row>
    <row r="17" spans="2:11" x14ac:dyDescent="0.25">
      <c r="B17" s="140"/>
      <c r="C17" s="141" t="s">
        <v>103</v>
      </c>
      <c r="D17" s="142">
        <v>4</v>
      </c>
      <c r="E17" s="143">
        <v>1800000</v>
      </c>
      <c r="F17" s="143">
        <f t="shared" si="0"/>
        <v>7200000</v>
      </c>
      <c r="G17" s="143">
        <v>200000</v>
      </c>
      <c r="H17" s="144">
        <v>3</v>
      </c>
      <c r="I17" s="143">
        <f t="shared" si="1"/>
        <v>2333333.3333333335</v>
      </c>
      <c r="J17" s="30">
        <f t="shared" si="2"/>
        <v>4866666.666666666</v>
      </c>
      <c r="K17" s="142"/>
    </row>
    <row r="18" spans="2:11" x14ac:dyDescent="0.25">
      <c r="B18" s="140"/>
      <c r="C18" s="141" t="s">
        <v>104</v>
      </c>
      <c r="D18" s="142">
        <v>1</v>
      </c>
      <c r="E18" s="143">
        <v>5000000</v>
      </c>
      <c r="F18" s="143">
        <f t="shared" si="0"/>
        <v>5000000</v>
      </c>
      <c r="G18" s="143">
        <v>140000</v>
      </c>
      <c r="H18" s="144">
        <v>3</v>
      </c>
      <c r="I18" s="143">
        <f t="shared" si="1"/>
        <v>1620000</v>
      </c>
      <c r="J18" s="30">
        <f t="shared" si="2"/>
        <v>3380000</v>
      </c>
      <c r="K18" s="142"/>
    </row>
    <row r="19" spans="2:11" x14ac:dyDescent="0.25">
      <c r="B19" s="140"/>
      <c r="C19" s="141" t="s">
        <v>105</v>
      </c>
      <c r="D19" s="142">
        <v>6</v>
      </c>
      <c r="E19" s="143">
        <v>20000</v>
      </c>
      <c r="F19" s="143">
        <f t="shared" si="0"/>
        <v>120000</v>
      </c>
      <c r="G19" s="143">
        <v>3300</v>
      </c>
      <c r="H19" s="144">
        <v>3</v>
      </c>
      <c r="I19" s="143">
        <f t="shared" si="1"/>
        <v>38900</v>
      </c>
      <c r="J19" s="30">
        <f t="shared" si="2"/>
        <v>81100</v>
      </c>
      <c r="K19" s="142"/>
    </row>
    <row r="20" spans="2:11" x14ac:dyDescent="0.25">
      <c r="B20" s="140"/>
      <c r="C20" s="141" t="s">
        <v>106</v>
      </c>
      <c r="D20" s="142">
        <v>1</v>
      </c>
      <c r="E20" s="143">
        <v>4000000</v>
      </c>
      <c r="F20" s="143">
        <f t="shared" si="0"/>
        <v>4000000</v>
      </c>
      <c r="G20" s="143">
        <v>112000</v>
      </c>
      <c r="H20" s="144">
        <v>3</v>
      </c>
      <c r="I20" s="143">
        <f t="shared" si="1"/>
        <v>1296000</v>
      </c>
      <c r="J20" s="30">
        <f t="shared" si="2"/>
        <v>2704000</v>
      </c>
      <c r="K20" s="142"/>
    </row>
    <row r="21" spans="2:11" x14ac:dyDescent="0.25">
      <c r="B21" s="140"/>
      <c r="C21" s="141" t="s">
        <v>107</v>
      </c>
      <c r="D21" s="142">
        <v>2</v>
      </c>
      <c r="E21" s="143">
        <v>400000</v>
      </c>
      <c r="F21" s="143">
        <f t="shared" si="0"/>
        <v>800000</v>
      </c>
      <c r="G21" s="143">
        <v>22500</v>
      </c>
      <c r="H21" s="144">
        <v>3</v>
      </c>
      <c r="I21" s="143">
        <f t="shared" si="1"/>
        <v>259166.66666666666</v>
      </c>
      <c r="J21" s="30">
        <f t="shared" si="2"/>
        <v>540833.33333333337</v>
      </c>
      <c r="K21" s="142"/>
    </row>
    <row r="22" spans="2:11" x14ac:dyDescent="0.25">
      <c r="B22" s="140"/>
      <c r="C22" s="141" t="s">
        <v>108</v>
      </c>
      <c r="D22" s="142">
        <v>1</v>
      </c>
      <c r="E22" s="143">
        <v>150000</v>
      </c>
      <c r="F22" s="143">
        <f t="shared" si="0"/>
        <v>150000</v>
      </c>
      <c r="G22" s="143">
        <v>4000</v>
      </c>
      <c r="H22" s="144">
        <v>3</v>
      </c>
      <c r="I22" s="143">
        <f t="shared" si="1"/>
        <v>48666.666666666664</v>
      </c>
      <c r="J22" s="30">
        <f t="shared" si="2"/>
        <v>101333.33333333334</v>
      </c>
      <c r="K22" s="142"/>
    </row>
    <row r="23" spans="2:11" x14ac:dyDescent="0.25">
      <c r="B23" s="140"/>
      <c r="C23" s="141" t="s">
        <v>109</v>
      </c>
      <c r="D23" s="142">
        <v>1</v>
      </c>
      <c r="E23" s="143">
        <v>800000</v>
      </c>
      <c r="F23" s="143">
        <f t="shared" si="0"/>
        <v>800000</v>
      </c>
      <c r="G23" s="143">
        <v>22000</v>
      </c>
      <c r="H23" s="144">
        <v>3</v>
      </c>
      <c r="I23" s="143">
        <f t="shared" si="1"/>
        <v>259333.33333333334</v>
      </c>
      <c r="J23" s="30">
        <f t="shared" si="2"/>
        <v>540666.66666666663</v>
      </c>
      <c r="K23" s="142"/>
    </row>
    <row r="24" spans="2:11" x14ac:dyDescent="0.25">
      <c r="B24" s="140"/>
      <c r="C24" s="141" t="s">
        <v>110</v>
      </c>
      <c r="D24" s="142">
        <v>1</v>
      </c>
      <c r="E24" s="143">
        <v>200000</v>
      </c>
      <c r="F24" s="143">
        <f t="shared" si="0"/>
        <v>200000</v>
      </c>
      <c r="G24" s="143">
        <v>5500</v>
      </c>
      <c r="H24" s="144">
        <v>3</v>
      </c>
      <c r="I24" s="143">
        <f t="shared" si="1"/>
        <v>64833.333333333336</v>
      </c>
      <c r="J24" s="30">
        <f t="shared" si="2"/>
        <v>135166.66666666666</v>
      </c>
      <c r="K24" s="142"/>
    </row>
    <row r="25" spans="2:11" x14ac:dyDescent="0.25">
      <c r="B25" s="140"/>
      <c r="C25" s="141" t="s">
        <v>111</v>
      </c>
      <c r="D25" s="142">
        <v>1</v>
      </c>
      <c r="E25" s="143">
        <v>150000</v>
      </c>
      <c r="F25" s="143">
        <f t="shared" si="0"/>
        <v>150000</v>
      </c>
      <c r="G25" s="143">
        <v>4000</v>
      </c>
      <c r="H25" s="144">
        <v>3</v>
      </c>
      <c r="I25" s="143">
        <f t="shared" si="1"/>
        <v>48666.666666666664</v>
      </c>
      <c r="J25" s="30">
        <f t="shared" si="2"/>
        <v>101333.33333333334</v>
      </c>
      <c r="K25" s="142"/>
    </row>
    <row r="26" spans="2:11" x14ac:dyDescent="0.25">
      <c r="B26" s="140"/>
      <c r="C26" s="141" t="s">
        <v>112</v>
      </c>
      <c r="D26" s="142">
        <v>1</v>
      </c>
      <c r="E26" s="143">
        <v>700000</v>
      </c>
      <c r="F26" s="143">
        <f t="shared" si="0"/>
        <v>700000</v>
      </c>
      <c r="G26" s="143">
        <v>19500</v>
      </c>
      <c r="H26" s="144">
        <v>3</v>
      </c>
      <c r="I26" s="143">
        <f t="shared" si="1"/>
        <v>226833.33333333334</v>
      </c>
      <c r="J26" s="30">
        <f t="shared" si="2"/>
        <v>473166.66666666663</v>
      </c>
      <c r="K26" s="142"/>
    </row>
    <row r="27" spans="2:11" x14ac:dyDescent="0.25">
      <c r="B27" s="140"/>
      <c r="C27" s="141" t="s">
        <v>113</v>
      </c>
      <c r="D27" s="142">
        <v>1</v>
      </c>
      <c r="E27" s="143">
        <v>850000</v>
      </c>
      <c r="F27" s="143">
        <f t="shared" si="0"/>
        <v>850000</v>
      </c>
      <c r="G27" s="143">
        <v>23000</v>
      </c>
      <c r="H27" s="144">
        <v>3</v>
      </c>
      <c r="I27" s="143">
        <f t="shared" si="1"/>
        <v>275666.66666666669</v>
      </c>
      <c r="J27" s="30">
        <f t="shared" si="2"/>
        <v>574333.33333333326</v>
      </c>
      <c r="K27" s="142"/>
    </row>
    <row r="28" spans="2:11" x14ac:dyDescent="0.25">
      <c r="B28" s="140"/>
      <c r="C28" s="141" t="s">
        <v>114</v>
      </c>
      <c r="D28" s="142">
        <v>1</v>
      </c>
      <c r="E28" s="143">
        <v>180000</v>
      </c>
      <c r="F28" s="143">
        <f t="shared" si="0"/>
        <v>180000</v>
      </c>
      <c r="G28" s="143">
        <v>5000</v>
      </c>
      <c r="H28" s="144">
        <v>3</v>
      </c>
      <c r="I28" s="143">
        <f t="shared" si="1"/>
        <v>58333.333333333336</v>
      </c>
      <c r="J28" s="30">
        <f t="shared" si="2"/>
        <v>121666.66666666666</v>
      </c>
      <c r="K28" s="142"/>
    </row>
    <row r="29" spans="2:11" x14ac:dyDescent="0.25">
      <c r="B29" s="140"/>
      <c r="C29" s="141" t="s">
        <v>115</v>
      </c>
      <c r="D29" s="142">
        <v>20</v>
      </c>
      <c r="E29" s="143">
        <v>150000</v>
      </c>
      <c r="F29" s="143">
        <f t="shared" si="0"/>
        <v>3000000</v>
      </c>
      <c r="G29" s="143">
        <v>83000</v>
      </c>
      <c r="H29" s="144">
        <v>3</v>
      </c>
      <c r="I29" s="143">
        <f t="shared" si="1"/>
        <v>972333.33333333337</v>
      </c>
      <c r="J29" s="30">
        <f t="shared" si="2"/>
        <v>2027666.6666666665</v>
      </c>
      <c r="K29" s="142"/>
    </row>
    <row r="30" spans="2:11" x14ac:dyDescent="0.25">
      <c r="B30" s="140"/>
      <c r="C30" s="141" t="s">
        <v>116</v>
      </c>
      <c r="D30" s="142">
        <v>20</v>
      </c>
      <c r="E30" s="143">
        <v>20000</v>
      </c>
      <c r="F30" s="143">
        <f t="shared" si="0"/>
        <v>400000</v>
      </c>
      <c r="G30" s="143">
        <v>11000</v>
      </c>
      <c r="H30" s="144">
        <v>3</v>
      </c>
      <c r="I30" s="143">
        <f t="shared" si="1"/>
        <v>129666.66666666667</v>
      </c>
      <c r="J30" s="30">
        <f t="shared" si="2"/>
        <v>270333.33333333331</v>
      </c>
      <c r="K30" s="142"/>
    </row>
    <row r="31" spans="2:11" x14ac:dyDescent="0.25">
      <c r="B31" s="140"/>
      <c r="C31" s="141" t="s">
        <v>117</v>
      </c>
      <c r="D31" s="142">
        <v>2</v>
      </c>
      <c r="E31" s="143">
        <v>75000</v>
      </c>
      <c r="F31" s="143">
        <f t="shared" si="0"/>
        <v>150000</v>
      </c>
      <c r="G31" s="143">
        <v>2000</v>
      </c>
      <c r="H31" s="144">
        <v>3</v>
      </c>
      <c r="I31" s="143">
        <f t="shared" si="1"/>
        <v>49333.333333333336</v>
      </c>
      <c r="J31" s="30">
        <f t="shared" si="2"/>
        <v>100666.66666666666</v>
      </c>
      <c r="K31" s="142"/>
    </row>
    <row r="32" spans="2:11" x14ac:dyDescent="0.25">
      <c r="B32" s="140"/>
      <c r="C32" s="141" t="s">
        <v>118</v>
      </c>
      <c r="D32" s="142">
        <v>2</v>
      </c>
      <c r="E32" s="143">
        <v>75000</v>
      </c>
      <c r="F32" s="143">
        <f t="shared" si="0"/>
        <v>150000</v>
      </c>
      <c r="G32" s="143">
        <v>2000</v>
      </c>
      <c r="H32" s="144">
        <v>3</v>
      </c>
      <c r="I32" s="143">
        <f t="shared" si="1"/>
        <v>49333.333333333336</v>
      </c>
      <c r="J32" s="30">
        <f t="shared" si="2"/>
        <v>100666.66666666666</v>
      </c>
      <c r="K32" s="142"/>
    </row>
    <row r="33" spans="2:11" x14ac:dyDescent="0.25">
      <c r="B33" s="140"/>
      <c r="C33" s="141"/>
      <c r="D33" s="142">
        <v>0</v>
      </c>
      <c r="E33" s="143">
        <v>0</v>
      </c>
      <c r="F33" s="143">
        <f t="shared" si="0"/>
        <v>0</v>
      </c>
      <c r="G33" s="143">
        <v>0</v>
      </c>
      <c r="H33" s="144">
        <v>0</v>
      </c>
      <c r="I33" s="144">
        <v>0</v>
      </c>
      <c r="J33" s="30">
        <v>0</v>
      </c>
      <c r="K33" s="142"/>
    </row>
    <row r="34" spans="2:11" x14ac:dyDescent="0.25">
      <c r="B34" s="140"/>
      <c r="C34" s="141"/>
      <c r="D34" s="142"/>
      <c r="E34" s="143"/>
      <c r="F34" s="143"/>
      <c r="G34" s="143"/>
      <c r="H34" s="144"/>
      <c r="I34" s="143"/>
      <c r="J34" s="30"/>
      <c r="K34" s="142"/>
    </row>
    <row r="35" spans="2:11" x14ac:dyDescent="0.25">
      <c r="B35" s="140"/>
      <c r="C35" s="141"/>
      <c r="D35" s="142"/>
      <c r="E35" s="143"/>
      <c r="F35" s="143"/>
      <c r="G35" s="143"/>
      <c r="H35" s="144"/>
      <c r="I35" s="143"/>
      <c r="J35" s="30"/>
      <c r="K35" s="142"/>
    </row>
    <row r="36" spans="2:11" x14ac:dyDescent="0.25">
      <c r="B36" s="140"/>
      <c r="C36" s="141"/>
      <c r="D36" s="142"/>
      <c r="E36" s="143"/>
      <c r="F36" s="143"/>
      <c r="G36" s="143"/>
      <c r="H36" s="144"/>
      <c r="I36" s="143"/>
      <c r="J36" s="30"/>
      <c r="K36" s="142"/>
    </row>
    <row r="37" spans="2:11" ht="15.75" thickBot="1" x14ac:dyDescent="0.3">
      <c r="B37" s="145"/>
      <c r="C37" s="146"/>
      <c r="D37" s="147"/>
      <c r="E37" s="148"/>
      <c r="F37" s="148"/>
      <c r="G37" s="148"/>
      <c r="H37" s="149"/>
      <c r="I37" s="148"/>
      <c r="J37" s="148"/>
      <c r="K37" s="150"/>
    </row>
    <row r="38" spans="2:11" ht="15.75" thickBot="1" x14ac:dyDescent="0.3">
      <c r="B38" s="168" t="s">
        <v>119</v>
      </c>
      <c r="C38" s="169"/>
      <c r="D38" s="170"/>
      <c r="E38" s="132"/>
      <c r="F38" s="132">
        <f>SUM(F13:F37)</f>
        <v>34450000</v>
      </c>
      <c r="G38" s="132"/>
      <c r="H38" s="133"/>
      <c r="I38" s="132">
        <f>SUM(I13:I37)</f>
        <v>10163733.333333336</v>
      </c>
      <c r="J38" s="132">
        <f>SUM(J13:J37)</f>
        <v>24286266.666666668</v>
      </c>
      <c r="K38" s="134"/>
    </row>
    <row r="39" spans="2:11" x14ac:dyDescent="0.25">
      <c r="B39" s="135"/>
      <c r="C39" s="136" t="s">
        <v>120</v>
      </c>
      <c r="D39" s="136"/>
      <c r="E39" s="137"/>
      <c r="F39" s="137"/>
      <c r="G39" s="137"/>
      <c r="H39" s="138"/>
      <c r="I39" s="137"/>
      <c r="J39" s="137"/>
      <c r="K39" s="139"/>
    </row>
    <row r="40" spans="2:11" x14ac:dyDescent="0.25">
      <c r="B40" s="151">
        <v>1</v>
      </c>
      <c r="C40" s="141" t="s">
        <v>121</v>
      </c>
      <c r="D40" s="142">
        <v>1</v>
      </c>
      <c r="E40" s="143">
        <v>10000000</v>
      </c>
      <c r="F40" s="137">
        <v>7500000</v>
      </c>
      <c r="G40" s="143">
        <v>2500000</v>
      </c>
      <c r="H40" s="144">
        <v>3</v>
      </c>
      <c r="I40" s="137">
        <f t="shared" ref="I40" si="3">(F40-G40)/H40</f>
        <v>1666666.6666666667</v>
      </c>
      <c r="J40" s="22">
        <f t="shared" ref="J40:J41" si="4">F40-I40</f>
        <v>5833333.333333333</v>
      </c>
      <c r="K40" s="152" t="s">
        <v>122</v>
      </c>
    </row>
    <row r="41" spans="2:11" x14ac:dyDescent="0.25">
      <c r="B41" s="151"/>
      <c r="C41" s="141"/>
      <c r="D41" s="142"/>
      <c r="E41" s="143"/>
      <c r="F41" s="137">
        <f t="shared" ref="F41" si="5">D41*E41</f>
        <v>0</v>
      </c>
      <c r="G41" s="143">
        <v>0</v>
      </c>
      <c r="H41" s="144"/>
      <c r="I41" s="137">
        <v>0</v>
      </c>
      <c r="J41" s="22">
        <f t="shared" si="4"/>
        <v>0</v>
      </c>
      <c r="K41" s="152"/>
    </row>
    <row r="42" spans="2:11" ht="15.75" thickBot="1" x14ac:dyDescent="0.3">
      <c r="B42" s="145"/>
      <c r="C42" s="146"/>
      <c r="D42" s="147"/>
      <c r="E42" s="148"/>
      <c r="F42" s="148"/>
      <c r="G42" s="148"/>
      <c r="H42" s="149"/>
      <c r="I42" s="148"/>
      <c r="J42" s="148"/>
      <c r="K42" s="150"/>
    </row>
    <row r="43" spans="2:11" ht="15.75" thickBot="1" x14ac:dyDescent="0.3">
      <c r="B43" s="168" t="s">
        <v>123</v>
      </c>
      <c r="C43" s="169"/>
      <c r="D43" s="170"/>
      <c r="E43" s="132"/>
      <c r="F43" s="132">
        <f>SUM(F40:F42)</f>
        <v>7500000</v>
      </c>
      <c r="G43" s="132"/>
      <c r="H43" s="133"/>
      <c r="I43" s="132">
        <f>SUM(I40:I42)</f>
        <v>1666666.6666666667</v>
      </c>
      <c r="J43" s="132">
        <f>SUM(J40:J42)</f>
        <v>5833333.333333333</v>
      </c>
      <c r="K43" s="134"/>
    </row>
    <row r="44" spans="2:11" x14ac:dyDescent="0.25">
      <c r="B44" s="14"/>
      <c r="C44" s="13"/>
      <c r="D44" s="14"/>
      <c r="E44" s="15"/>
      <c r="F44" s="15"/>
      <c r="G44" s="15"/>
      <c r="H44" s="14"/>
      <c r="I44" s="15"/>
      <c r="J44" s="15"/>
      <c r="K44" s="13"/>
    </row>
  </sheetData>
  <mergeCells count="6">
    <mergeCell ref="B3:K3"/>
    <mergeCell ref="B4:K4"/>
    <mergeCell ref="B11:D11"/>
    <mergeCell ref="B38:D38"/>
    <mergeCell ref="B43:D43"/>
    <mergeCell ref="B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5"/>
  <sheetViews>
    <sheetView topLeftCell="C71" zoomScale="89" zoomScaleNormal="89" workbookViewId="0">
      <selection activeCell="AK64" sqref="AK64"/>
    </sheetView>
  </sheetViews>
  <sheetFormatPr defaultRowHeight="15" x14ac:dyDescent="0.25"/>
  <cols>
    <col min="1" max="1" width="10.28515625" style="8" customWidth="1"/>
    <col min="2" max="2" width="29.28515625" style="2" customWidth="1"/>
    <col min="3" max="3" width="6.85546875" style="3" customWidth="1"/>
    <col min="4" max="4" width="10.7109375" style="4" customWidth="1"/>
    <col min="5" max="5" width="14.85546875" style="4" customWidth="1"/>
    <col min="6" max="18" width="5.7109375" style="5" customWidth="1"/>
    <col min="19" max="19" width="15.85546875" style="6" customWidth="1"/>
    <col min="20" max="32" width="5.7109375" style="5" customWidth="1"/>
    <col min="33" max="33" width="13.28515625" style="6" customWidth="1"/>
    <col min="34" max="34" width="4.7109375" style="3" customWidth="1"/>
    <col min="35" max="35" width="15.42578125" style="4" customWidth="1"/>
    <col min="36" max="36" width="4.85546875" style="6" customWidth="1"/>
    <col min="37" max="37" width="22.5703125" customWidth="1"/>
  </cols>
  <sheetData>
    <row r="1" spans="1:36" x14ac:dyDescent="0.25">
      <c r="A1" s="176" t="s">
        <v>54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6" x14ac:dyDescent="0.25">
      <c r="A2" s="176" t="s">
        <v>149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</row>
    <row r="3" spans="1:36" ht="15.75" thickBot="1" x14ac:dyDescent="0.3">
      <c r="A3" s="85"/>
      <c r="B3" s="69"/>
      <c r="C3" s="69"/>
      <c r="D3" s="69"/>
      <c r="E3" s="69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  <c r="AH3" s="69"/>
      <c r="AI3" s="69"/>
    </row>
    <row r="4" spans="1:36" s="47" customFormat="1" x14ac:dyDescent="0.25">
      <c r="A4" s="177" t="s">
        <v>0</v>
      </c>
      <c r="B4" s="180" t="s">
        <v>1</v>
      </c>
      <c r="C4" s="183" t="s">
        <v>2</v>
      </c>
      <c r="D4" s="184"/>
      <c r="E4" s="185"/>
      <c r="F4" s="183" t="s">
        <v>49</v>
      </c>
      <c r="G4" s="186"/>
      <c r="H4" s="186"/>
      <c r="I4" s="186"/>
      <c r="J4" s="186"/>
      <c r="K4" s="184"/>
      <c r="L4" s="184"/>
      <c r="M4" s="184"/>
      <c r="N4" s="184"/>
      <c r="O4" s="184"/>
      <c r="P4" s="184"/>
      <c r="Q4" s="184"/>
      <c r="R4" s="185"/>
      <c r="S4" s="187"/>
      <c r="T4" s="183" t="s">
        <v>3</v>
      </c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4"/>
      <c r="AF4" s="185"/>
      <c r="AG4" s="187"/>
      <c r="AH4" s="183" t="s">
        <v>4</v>
      </c>
      <c r="AI4" s="188"/>
      <c r="AJ4" s="46"/>
    </row>
    <row r="5" spans="1:36" x14ac:dyDescent="0.25">
      <c r="A5" s="178"/>
      <c r="B5" s="181"/>
      <c r="C5" s="189" t="s">
        <v>5</v>
      </c>
      <c r="D5" s="86" t="s">
        <v>6</v>
      </c>
      <c r="E5" s="191" t="s">
        <v>7</v>
      </c>
      <c r="F5" s="189" t="s">
        <v>48</v>
      </c>
      <c r="G5" s="193"/>
      <c r="H5" s="193"/>
      <c r="I5" s="193"/>
      <c r="J5" s="193"/>
      <c r="K5" s="194"/>
      <c r="L5" s="194"/>
      <c r="M5" s="194"/>
      <c r="N5" s="194"/>
      <c r="O5" s="194"/>
      <c r="P5" s="194"/>
      <c r="Q5" s="194"/>
      <c r="R5" s="195" t="s">
        <v>7</v>
      </c>
      <c r="S5" s="196"/>
      <c r="T5" s="189" t="s">
        <v>48</v>
      </c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4"/>
      <c r="AF5" s="195" t="s">
        <v>7</v>
      </c>
      <c r="AG5" s="196"/>
      <c r="AH5" s="189" t="s">
        <v>5</v>
      </c>
      <c r="AI5" s="172" t="s">
        <v>7</v>
      </c>
    </row>
    <row r="6" spans="1:36" ht="15.75" thickBot="1" x14ac:dyDescent="0.3">
      <c r="A6" s="179"/>
      <c r="B6" s="182"/>
      <c r="C6" s="190"/>
      <c r="D6" s="87" t="s">
        <v>8</v>
      </c>
      <c r="E6" s="192"/>
      <c r="F6" s="9">
        <v>1</v>
      </c>
      <c r="G6" s="58">
        <v>2</v>
      </c>
      <c r="H6" s="9">
        <v>3</v>
      </c>
      <c r="I6" s="58">
        <v>4</v>
      </c>
      <c r="J6" s="9">
        <v>5</v>
      </c>
      <c r="K6" s="58">
        <v>6</v>
      </c>
      <c r="L6" s="9">
        <v>7</v>
      </c>
      <c r="M6" s="58">
        <v>8</v>
      </c>
      <c r="N6" s="9">
        <v>9</v>
      </c>
      <c r="O6" s="58">
        <v>10</v>
      </c>
      <c r="P6" s="9">
        <v>11</v>
      </c>
      <c r="Q6" s="58">
        <v>12</v>
      </c>
      <c r="R6" s="10" t="s">
        <v>5</v>
      </c>
      <c r="S6" s="11" t="s">
        <v>6</v>
      </c>
      <c r="T6" s="9">
        <v>1</v>
      </c>
      <c r="U6" s="58">
        <v>2</v>
      </c>
      <c r="V6" s="9">
        <v>3</v>
      </c>
      <c r="W6" s="58">
        <v>4</v>
      </c>
      <c r="X6" s="9">
        <v>5</v>
      </c>
      <c r="Y6" s="58">
        <v>6</v>
      </c>
      <c r="Z6" s="9">
        <v>7</v>
      </c>
      <c r="AA6" s="58">
        <v>8</v>
      </c>
      <c r="AB6" s="9">
        <v>9</v>
      </c>
      <c r="AC6" s="58">
        <v>10</v>
      </c>
      <c r="AD6" s="9">
        <v>11</v>
      </c>
      <c r="AE6" s="58">
        <v>12</v>
      </c>
      <c r="AF6" s="10" t="s">
        <v>5</v>
      </c>
      <c r="AG6" s="11" t="s">
        <v>6</v>
      </c>
      <c r="AH6" s="190"/>
      <c r="AI6" s="173"/>
    </row>
    <row r="7" spans="1:36" ht="15.75" thickTop="1" x14ac:dyDescent="0.25">
      <c r="A7" s="88">
        <v>44624</v>
      </c>
      <c r="B7" s="89" t="s">
        <v>150</v>
      </c>
      <c r="C7" s="70">
        <v>20</v>
      </c>
      <c r="D7" s="90">
        <v>25000</v>
      </c>
      <c r="E7" s="91">
        <f>C7*D7</f>
        <v>500000</v>
      </c>
      <c r="F7" s="70"/>
      <c r="G7" s="71"/>
      <c r="H7" s="71"/>
      <c r="I7" s="71"/>
      <c r="J7" s="71"/>
      <c r="K7" s="72"/>
      <c r="L7" s="72">
        <v>10</v>
      </c>
      <c r="M7" s="72"/>
      <c r="N7" s="72"/>
      <c r="O7" s="72"/>
      <c r="P7" s="72"/>
      <c r="Q7" s="72"/>
      <c r="R7" s="73">
        <f t="shared" ref="R7:R27" si="0">SUM(F7:Q7)</f>
        <v>10</v>
      </c>
      <c r="S7" s="74">
        <f t="shared" ref="S7:S16" si="1">D7*R7</f>
        <v>250000</v>
      </c>
      <c r="T7" s="70">
        <v>1</v>
      </c>
      <c r="U7" s="71">
        <v>2</v>
      </c>
      <c r="V7" s="71">
        <v>2</v>
      </c>
      <c r="W7" s="71">
        <v>1</v>
      </c>
      <c r="X7" s="71">
        <v>2</v>
      </c>
      <c r="Y7" s="71">
        <v>3</v>
      </c>
      <c r="Z7" s="71">
        <v>1</v>
      </c>
      <c r="AA7" s="71">
        <v>1</v>
      </c>
      <c r="AB7" s="71">
        <v>1</v>
      </c>
      <c r="AC7" s="71">
        <v>2</v>
      </c>
      <c r="AD7" s="71">
        <v>1</v>
      </c>
      <c r="AE7" s="72">
        <v>3</v>
      </c>
      <c r="AF7" s="73">
        <f t="shared" ref="AF7:AF16" si="2">SUM(T7:AE7)</f>
        <v>20</v>
      </c>
      <c r="AG7" s="74">
        <f t="shared" ref="AG7:AG16" si="3">D7*AF7</f>
        <v>500000</v>
      </c>
      <c r="AH7" s="70">
        <f>C7+R7-AF7</f>
        <v>10</v>
      </c>
      <c r="AI7" s="92">
        <f t="shared" ref="AI7:AI18" si="4">E7+S7-AG7</f>
        <v>250000</v>
      </c>
    </row>
    <row r="8" spans="1:36" x14ac:dyDescent="0.25">
      <c r="A8" s="93"/>
      <c r="B8" s="89" t="s">
        <v>145</v>
      </c>
      <c r="C8" s="75">
        <v>12</v>
      </c>
      <c r="D8" s="94">
        <v>6000</v>
      </c>
      <c r="E8" s="95">
        <f t="shared" ref="E8:E18" si="5">C8*D8</f>
        <v>72000</v>
      </c>
      <c r="F8" s="75"/>
      <c r="G8" s="76"/>
      <c r="H8" s="76">
        <v>6</v>
      </c>
      <c r="I8" s="76">
        <v>2</v>
      </c>
      <c r="J8" s="76">
        <v>2</v>
      </c>
      <c r="K8" s="77">
        <v>2</v>
      </c>
      <c r="L8" s="77">
        <v>3</v>
      </c>
      <c r="M8" s="77">
        <v>3</v>
      </c>
      <c r="N8" s="77">
        <v>6</v>
      </c>
      <c r="O8" s="77">
        <v>5</v>
      </c>
      <c r="P8" s="77">
        <v>2</v>
      </c>
      <c r="Q8" s="77">
        <v>4</v>
      </c>
      <c r="R8" s="78">
        <f t="shared" si="0"/>
        <v>35</v>
      </c>
      <c r="S8" s="74">
        <f t="shared" si="1"/>
        <v>210000</v>
      </c>
      <c r="T8" s="75">
        <v>4</v>
      </c>
      <c r="U8" s="76">
        <v>2</v>
      </c>
      <c r="V8" s="76">
        <v>2</v>
      </c>
      <c r="W8" s="76">
        <v>4</v>
      </c>
      <c r="X8" s="76">
        <v>4</v>
      </c>
      <c r="Y8" s="76">
        <v>5</v>
      </c>
      <c r="Z8" s="76">
        <v>4</v>
      </c>
      <c r="AA8" s="76">
        <v>3</v>
      </c>
      <c r="AB8" s="76">
        <v>3</v>
      </c>
      <c r="AC8" s="76">
        <v>4</v>
      </c>
      <c r="AD8" s="76">
        <v>4</v>
      </c>
      <c r="AE8" s="77">
        <v>5</v>
      </c>
      <c r="AF8" s="78">
        <f t="shared" si="2"/>
        <v>44</v>
      </c>
      <c r="AG8" s="74">
        <f t="shared" si="3"/>
        <v>264000</v>
      </c>
      <c r="AH8" s="70">
        <f t="shared" ref="AH8:AH17" si="6">C8+R8-AF8</f>
        <v>3</v>
      </c>
      <c r="AI8" s="92">
        <f t="shared" si="4"/>
        <v>18000</v>
      </c>
    </row>
    <row r="9" spans="1:36" x14ac:dyDescent="0.25">
      <c r="A9" s="93"/>
      <c r="B9" s="89" t="s">
        <v>9</v>
      </c>
      <c r="C9" s="75">
        <v>6</v>
      </c>
      <c r="D9" s="94">
        <v>12000</v>
      </c>
      <c r="E9" s="95">
        <f t="shared" si="5"/>
        <v>72000</v>
      </c>
      <c r="F9" s="75"/>
      <c r="G9" s="76">
        <v>3</v>
      </c>
      <c r="H9" s="76">
        <v>3</v>
      </c>
      <c r="I9" s="76">
        <v>3</v>
      </c>
      <c r="J9" s="76">
        <v>5</v>
      </c>
      <c r="K9" s="77">
        <v>5</v>
      </c>
      <c r="L9" s="77">
        <v>5</v>
      </c>
      <c r="M9" s="77">
        <v>6</v>
      </c>
      <c r="N9" s="77">
        <v>3</v>
      </c>
      <c r="O9" s="77">
        <v>5</v>
      </c>
      <c r="P9" s="77">
        <v>7</v>
      </c>
      <c r="Q9" s="77">
        <v>1</v>
      </c>
      <c r="R9" s="78">
        <f t="shared" si="0"/>
        <v>46</v>
      </c>
      <c r="S9" s="74">
        <f t="shared" si="1"/>
        <v>552000</v>
      </c>
      <c r="T9" s="75">
        <v>3</v>
      </c>
      <c r="U9" s="76">
        <v>2</v>
      </c>
      <c r="V9" s="76">
        <v>2</v>
      </c>
      <c r="W9" s="76">
        <v>3</v>
      </c>
      <c r="X9" s="76">
        <v>2</v>
      </c>
      <c r="Y9" s="76">
        <v>2</v>
      </c>
      <c r="Z9" s="76">
        <v>3</v>
      </c>
      <c r="AA9" s="76">
        <v>2</v>
      </c>
      <c r="AB9" s="76">
        <v>2</v>
      </c>
      <c r="AC9" s="76">
        <v>2</v>
      </c>
      <c r="AD9" s="76">
        <v>4</v>
      </c>
      <c r="AE9" s="77">
        <v>2</v>
      </c>
      <c r="AF9" s="78">
        <f t="shared" si="2"/>
        <v>29</v>
      </c>
      <c r="AG9" s="74">
        <f t="shared" si="3"/>
        <v>348000</v>
      </c>
      <c r="AH9" s="70">
        <f t="shared" si="6"/>
        <v>23</v>
      </c>
      <c r="AI9" s="92">
        <f t="shared" si="4"/>
        <v>276000</v>
      </c>
    </row>
    <row r="10" spans="1:36" x14ac:dyDescent="0.25">
      <c r="A10" s="93"/>
      <c r="B10" s="89" t="s">
        <v>146</v>
      </c>
      <c r="C10" s="75">
        <v>6</v>
      </c>
      <c r="D10" s="94">
        <v>11000</v>
      </c>
      <c r="E10" s="95">
        <f t="shared" si="5"/>
        <v>66000</v>
      </c>
      <c r="F10" s="75"/>
      <c r="G10" s="76">
        <v>5</v>
      </c>
      <c r="H10" s="76">
        <v>5</v>
      </c>
      <c r="I10" s="76">
        <v>5</v>
      </c>
      <c r="J10" s="76">
        <v>5</v>
      </c>
      <c r="K10" s="77">
        <v>5</v>
      </c>
      <c r="L10" s="77">
        <v>5</v>
      </c>
      <c r="M10" s="77">
        <v>5</v>
      </c>
      <c r="N10" s="77">
        <v>5</v>
      </c>
      <c r="O10" s="77">
        <v>10</v>
      </c>
      <c r="P10" s="77">
        <v>5</v>
      </c>
      <c r="Q10" s="77">
        <v>10</v>
      </c>
      <c r="R10" s="78">
        <f t="shared" si="0"/>
        <v>65</v>
      </c>
      <c r="S10" s="74">
        <f t="shared" si="1"/>
        <v>715000</v>
      </c>
      <c r="T10" s="75">
        <v>8</v>
      </c>
      <c r="U10" s="76">
        <v>3</v>
      </c>
      <c r="V10" s="76">
        <v>4</v>
      </c>
      <c r="W10" s="76">
        <v>6</v>
      </c>
      <c r="X10" s="76">
        <v>6</v>
      </c>
      <c r="Y10" s="76">
        <v>6</v>
      </c>
      <c r="Z10" s="76">
        <v>6</v>
      </c>
      <c r="AA10" s="76">
        <v>5</v>
      </c>
      <c r="AB10" s="76">
        <v>8</v>
      </c>
      <c r="AC10" s="76">
        <v>3</v>
      </c>
      <c r="AD10" s="76">
        <v>7</v>
      </c>
      <c r="AE10" s="77">
        <v>8</v>
      </c>
      <c r="AF10" s="78">
        <f t="shared" si="2"/>
        <v>70</v>
      </c>
      <c r="AG10" s="74">
        <f t="shared" si="3"/>
        <v>770000</v>
      </c>
      <c r="AH10" s="70">
        <f t="shared" si="6"/>
        <v>1</v>
      </c>
      <c r="AI10" s="92">
        <f t="shared" si="4"/>
        <v>11000</v>
      </c>
    </row>
    <row r="11" spans="1:36" x14ac:dyDescent="0.25">
      <c r="A11" s="93"/>
      <c r="B11" s="96" t="s">
        <v>43</v>
      </c>
      <c r="C11" s="75">
        <v>12</v>
      </c>
      <c r="D11" s="94">
        <v>6000</v>
      </c>
      <c r="E11" s="95">
        <f t="shared" si="5"/>
        <v>72000</v>
      </c>
      <c r="F11" s="75">
        <v>1</v>
      </c>
      <c r="G11" s="76">
        <v>1</v>
      </c>
      <c r="H11" s="76">
        <v>1</v>
      </c>
      <c r="I11" s="76">
        <v>1</v>
      </c>
      <c r="J11" s="76">
        <v>1</v>
      </c>
      <c r="K11" s="77"/>
      <c r="L11" s="77">
        <v>1</v>
      </c>
      <c r="M11" s="77"/>
      <c r="N11" s="77">
        <v>1</v>
      </c>
      <c r="O11" s="77">
        <v>1</v>
      </c>
      <c r="P11" s="77"/>
      <c r="Q11" s="77">
        <v>2</v>
      </c>
      <c r="R11" s="78">
        <f t="shared" si="0"/>
        <v>10</v>
      </c>
      <c r="S11" s="74">
        <f t="shared" si="1"/>
        <v>60000</v>
      </c>
      <c r="T11" s="75">
        <v>1</v>
      </c>
      <c r="U11" s="76">
        <v>2</v>
      </c>
      <c r="V11" s="76">
        <v>1</v>
      </c>
      <c r="W11" s="76">
        <v>1</v>
      </c>
      <c r="X11" s="76">
        <v>2</v>
      </c>
      <c r="Y11" s="76">
        <v>1</v>
      </c>
      <c r="Z11" s="76">
        <v>2</v>
      </c>
      <c r="AA11" s="76">
        <v>1</v>
      </c>
      <c r="AB11" s="76"/>
      <c r="AC11" s="76">
        <v>1</v>
      </c>
      <c r="AD11" s="76">
        <v>1</v>
      </c>
      <c r="AE11" s="77">
        <v>1</v>
      </c>
      <c r="AF11" s="78">
        <f t="shared" si="2"/>
        <v>14</v>
      </c>
      <c r="AG11" s="74">
        <f t="shared" si="3"/>
        <v>84000</v>
      </c>
      <c r="AH11" s="70">
        <f t="shared" si="6"/>
        <v>8</v>
      </c>
      <c r="AI11" s="92">
        <f t="shared" si="4"/>
        <v>48000</v>
      </c>
    </row>
    <row r="12" spans="1:36" x14ac:dyDescent="0.25">
      <c r="A12" s="93"/>
      <c r="B12" s="96" t="s">
        <v>44</v>
      </c>
      <c r="C12" s="75">
        <v>12</v>
      </c>
      <c r="D12" s="94">
        <v>6000</v>
      </c>
      <c r="E12" s="95">
        <f t="shared" si="5"/>
        <v>72000</v>
      </c>
      <c r="F12" s="75">
        <v>1</v>
      </c>
      <c r="G12" s="76">
        <v>1</v>
      </c>
      <c r="H12" s="76">
        <v>1</v>
      </c>
      <c r="I12" s="76">
        <v>1</v>
      </c>
      <c r="J12" s="76">
        <v>1</v>
      </c>
      <c r="K12" s="77">
        <v>2</v>
      </c>
      <c r="L12" s="77">
        <v>1</v>
      </c>
      <c r="M12" s="77">
        <v>1</v>
      </c>
      <c r="N12" s="77">
        <v>2</v>
      </c>
      <c r="O12" s="77">
        <v>1</v>
      </c>
      <c r="P12" s="77">
        <v>1</v>
      </c>
      <c r="Q12" s="77">
        <v>1</v>
      </c>
      <c r="R12" s="78">
        <f t="shared" si="0"/>
        <v>14</v>
      </c>
      <c r="S12" s="74">
        <f t="shared" si="1"/>
        <v>84000</v>
      </c>
      <c r="T12" s="75">
        <v>1</v>
      </c>
      <c r="U12" s="76">
        <v>2</v>
      </c>
      <c r="V12" s="76">
        <v>1</v>
      </c>
      <c r="W12" s="76">
        <v>2</v>
      </c>
      <c r="X12" s="76">
        <v>1</v>
      </c>
      <c r="Y12" s="76">
        <v>1</v>
      </c>
      <c r="Z12" s="76">
        <v>1</v>
      </c>
      <c r="AA12" s="76">
        <v>1</v>
      </c>
      <c r="AB12" s="76">
        <v>1</v>
      </c>
      <c r="AC12" s="76">
        <v>1</v>
      </c>
      <c r="AD12" s="76">
        <v>1</v>
      </c>
      <c r="AE12" s="77"/>
      <c r="AF12" s="78">
        <f t="shared" si="2"/>
        <v>13</v>
      </c>
      <c r="AG12" s="74">
        <f t="shared" si="3"/>
        <v>78000</v>
      </c>
      <c r="AH12" s="70">
        <f t="shared" si="6"/>
        <v>13</v>
      </c>
      <c r="AI12" s="92">
        <f t="shared" si="4"/>
        <v>78000</v>
      </c>
    </row>
    <row r="13" spans="1:36" x14ac:dyDescent="0.25">
      <c r="A13" s="93"/>
      <c r="B13" s="96" t="s">
        <v>45</v>
      </c>
      <c r="C13" s="75">
        <v>12</v>
      </c>
      <c r="D13" s="94">
        <v>6000</v>
      </c>
      <c r="E13" s="95">
        <f t="shared" si="5"/>
        <v>72000</v>
      </c>
      <c r="F13" s="75">
        <v>1</v>
      </c>
      <c r="G13" s="76">
        <v>1</v>
      </c>
      <c r="H13" s="76">
        <v>4</v>
      </c>
      <c r="I13" s="76">
        <v>1</v>
      </c>
      <c r="J13" s="76">
        <v>1</v>
      </c>
      <c r="K13" s="77">
        <v>1</v>
      </c>
      <c r="L13" s="77"/>
      <c r="M13" s="77"/>
      <c r="N13" s="77">
        <v>1</v>
      </c>
      <c r="O13" s="77"/>
      <c r="P13" s="77">
        <v>1</v>
      </c>
      <c r="Q13" s="77">
        <v>1</v>
      </c>
      <c r="R13" s="78">
        <f t="shared" si="0"/>
        <v>12</v>
      </c>
      <c r="S13" s="74">
        <f t="shared" si="1"/>
        <v>72000</v>
      </c>
      <c r="T13" s="75">
        <v>1</v>
      </c>
      <c r="U13" s="76">
        <v>2</v>
      </c>
      <c r="V13" s="76">
        <v>2</v>
      </c>
      <c r="W13" s="76">
        <v>1</v>
      </c>
      <c r="X13" s="76">
        <v>3</v>
      </c>
      <c r="Y13" s="76">
        <v>1</v>
      </c>
      <c r="Z13" s="76"/>
      <c r="AA13" s="76">
        <v>2</v>
      </c>
      <c r="AB13" s="76">
        <v>2</v>
      </c>
      <c r="AC13" s="76">
        <v>1</v>
      </c>
      <c r="AD13" s="76">
        <v>1</v>
      </c>
      <c r="AE13" s="77">
        <v>1</v>
      </c>
      <c r="AF13" s="78">
        <f t="shared" si="2"/>
        <v>17</v>
      </c>
      <c r="AG13" s="74">
        <f t="shared" si="3"/>
        <v>102000</v>
      </c>
      <c r="AH13" s="70">
        <f t="shared" si="6"/>
        <v>7</v>
      </c>
      <c r="AI13" s="92">
        <f t="shared" si="4"/>
        <v>42000</v>
      </c>
    </row>
    <row r="14" spans="1:36" x14ac:dyDescent="0.25">
      <c r="A14" s="93"/>
      <c r="B14" s="96" t="s">
        <v>46</v>
      </c>
      <c r="C14" s="75">
        <v>2</v>
      </c>
      <c r="D14" s="94">
        <v>12000</v>
      </c>
      <c r="E14" s="95">
        <f t="shared" si="5"/>
        <v>24000</v>
      </c>
      <c r="F14" s="75"/>
      <c r="G14" s="76"/>
      <c r="H14" s="76">
        <v>1</v>
      </c>
      <c r="I14" s="76">
        <v>1</v>
      </c>
      <c r="J14" s="76"/>
      <c r="K14" s="77">
        <v>1</v>
      </c>
      <c r="L14" s="77"/>
      <c r="M14" s="77">
        <v>1</v>
      </c>
      <c r="N14" s="77"/>
      <c r="O14" s="77">
        <v>1</v>
      </c>
      <c r="P14" s="77"/>
      <c r="Q14" s="77">
        <v>1</v>
      </c>
      <c r="R14" s="78">
        <f t="shared" si="0"/>
        <v>6</v>
      </c>
      <c r="S14" s="74">
        <f t="shared" si="1"/>
        <v>72000</v>
      </c>
      <c r="T14" s="75">
        <v>1</v>
      </c>
      <c r="U14" s="76"/>
      <c r="V14" s="76"/>
      <c r="W14" s="76">
        <v>1</v>
      </c>
      <c r="X14" s="76"/>
      <c r="Y14" s="76"/>
      <c r="Z14" s="76">
        <v>1</v>
      </c>
      <c r="AA14" s="76">
        <v>1</v>
      </c>
      <c r="AB14" s="76">
        <v>1</v>
      </c>
      <c r="AC14" s="76">
        <v>1</v>
      </c>
      <c r="AD14" s="76">
        <v>1</v>
      </c>
      <c r="AE14" s="77">
        <v>1</v>
      </c>
      <c r="AF14" s="78">
        <f t="shared" si="2"/>
        <v>8</v>
      </c>
      <c r="AG14" s="74">
        <f t="shared" si="3"/>
        <v>96000</v>
      </c>
      <c r="AH14" s="70">
        <f t="shared" si="6"/>
        <v>0</v>
      </c>
      <c r="AI14" s="92">
        <f t="shared" si="4"/>
        <v>0</v>
      </c>
    </row>
    <row r="15" spans="1:36" x14ac:dyDescent="0.25">
      <c r="A15" s="97"/>
      <c r="B15" s="96" t="s">
        <v>47</v>
      </c>
      <c r="C15" s="75">
        <v>1</v>
      </c>
      <c r="D15" s="94">
        <v>10000</v>
      </c>
      <c r="E15" s="95">
        <f t="shared" si="5"/>
        <v>10000</v>
      </c>
      <c r="F15" s="75"/>
      <c r="G15" s="76"/>
      <c r="H15" s="76">
        <v>1</v>
      </c>
      <c r="I15" s="76"/>
      <c r="J15" s="76">
        <v>1</v>
      </c>
      <c r="K15" s="77"/>
      <c r="L15" s="77">
        <v>1</v>
      </c>
      <c r="M15" s="77"/>
      <c r="N15" s="77"/>
      <c r="O15" s="77">
        <v>1</v>
      </c>
      <c r="P15" s="77">
        <v>1</v>
      </c>
      <c r="Q15" s="77"/>
      <c r="R15" s="78">
        <f t="shared" si="0"/>
        <v>5</v>
      </c>
      <c r="S15" s="74">
        <f t="shared" si="1"/>
        <v>50000</v>
      </c>
      <c r="T15" s="75">
        <v>1</v>
      </c>
      <c r="U15" s="76"/>
      <c r="V15" s="76">
        <v>1</v>
      </c>
      <c r="W15" s="76"/>
      <c r="X15" s="76">
        <v>1</v>
      </c>
      <c r="Y15" s="76"/>
      <c r="Z15" s="76"/>
      <c r="AA15" s="76">
        <v>1</v>
      </c>
      <c r="AB15" s="76"/>
      <c r="AC15" s="76"/>
      <c r="AD15" s="76">
        <v>1</v>
      </c>
      <c r="AE15" s="77">
        <v>1</v>
      </c>
      <c r="AF15" s="78">
        <f t="shared" si="2"/>
        <v>6</v>
      </c>
      <c r="AG15" s="74">
        <f t="shared" si="3"/>
        <v>60000</v>
      </c>
      <c r="AH15" s="70">
        <f t="shared" si="6"/>
        <v>0</v>
      </c>
      <c r="AI15" s="92">
        <f t="shared" si="4"/>
        <v>0</v>
      </c>
    </row>
    <row r="16" spans="1:36" x14ac:dyDescent="0.25">
      <c r="A16" s="97"/>
      <c r="B16" s="96" t="s">
        <v>55</v>
      </c>
      <c r="C16" s="75">
        <v>1</v>
      </c>
      <c r="D16" s="94">
        <v>7500</v>
      </c>
      <c r="E16" s="95">
        <f t="shared" si="5"/>
        <v>7500</v>
      </c>
      <c r="F16" s="75"/>
      <c r="G16" s="76"/>
      <c r="H16" s="76">
        <v>1</v>
      </c>
      <c r="I16" s="76"/>
      <c r="J16" s="76"/>
      <c r="K16" s="77"/>
      <c r="L16" s="77"/>
      <c r="M16" s="77"/>
      <c r="N16" s="77">
        <v>1</v>
      </c>
      <c r="O16" s="77"/>
      <c r="P16" s="77"/>
      <c r="Q16" s="77"/>
      <c r="R16" s="78">
        <f t="shared" si="0"/>
        <v>2</v>
      </c>
      <c r="S16" s="74">
        <f t="shared" si="1"/>
        <v>15000</v>
      </c>
      <c r="T16" s="75">
        <v>1</v>
      </c>
      <c r="U16" s="76"/>
      <c r="V16" s="76"/>
      <c r="W16" s="76">
        <v>1</v>
      </c>
      <c r="X16" s="76"/>
      <c r="Y16" s="76"/>
      <c r="Z16" s="76"/>
      <c r="AA16" s="76"/>
      <c r="AB16" s="76"/>
      <c r="AC16" s="76"/>
      <c r="AD16" s="76"/>
      <c r="AE16" s="77"/>
      <c r="AF16" s="78">
        <f t="shared" si="2"/>
        <v>2</v>
      </c>
      <c r="AG16" s="74">
        <f t="shared" si="3"/>
        <v>15000</v>
      </c>
      <c r="AH16" s="70">
        <f t="shared" si="6"/>
        <v>1</v>
      </c>
      <c r="AI16" s="92">
        <f t="shared" si="4"/>
        <v>7500</v>
      </c>
    </row>
    <row r="17" spans="1:37" x14ac:dyDescent="0.25">
      <c r="A17" s="97"/>
      <c r="B17" s="96" t="s">
        <v>152</v>
      </c>
      <c r="C17" s="75">
        <v>1</v>
      </c>
      <c r="D17" s="94">
        <v>25000</v>
      </c>
      <c r="E17" s="95">
        <f t="shared" si="5"/>
        <v>25000</v>
      </c>
      <c r="F17" s="75"/>
      <c r="G17" s="76"/>
      <c r="H17" s="76"/>
      <c r="I17" s="76"/>
      <c r="J17" s="76"/>
      <c r="K17" s="77"/>
      <c r="L17" s="77"/>
      <c r="M17" s="77">
        <v>1</v>
      </c>
      <c r="N17" s="77"/>
      <c r="O17" s="77"/>
      <c r="P17" s="77"/>
      <c r="Q17" s="77"/>
      <c r="R17" s="78">
        <f t="shared" si="0"/>
        <v>1</v>
      </c>
      <c r="S17" s="74">
        <f>D17*R17</f>
        <v>25000</v>
      </c>
      <c r="T17" s="75">
        <v>1</v>
      </c>
      <c r="U17" s="76"/>
      <c r="V17" s="76"/>
      <c r="W17" s="76"/>
      <c r="X17" s="76"/>
      <c r="Y17" s="76"/>
      <c r="Z17" s="76"/>
      <c r="AA17" s="76"/>
      <c r="AB17" s="76"/>
      <c r="AC17" s="76"/>
      <c r="AD17" s="76">
        <v>1</v>
      </c>
      <c r="AE17" s="77"/>
      <c r="AF17" s="78"/>
      <c r="AG17" s="74">
        <v>25000</v>
      </c>
      <c r="AH17" s="70">
        <f t="shared" si="6"/>
        <v>2</v>
      </c>
      <c r="AI17" s="92">
        <f t="shared" si="4"/>
        <v>25000</v>
      </c>
    </row>
    <row r="18" spans="1:37" x14ac:dyDescent="0.25">
      <c r="A18" s="97"/>
      <c r="B18" s="96" t="s">
        <v>153</v>
      </c>
      <c r="C18" s="75">
        <v>1</v>
      </c>
      <c r="D18" s="94">
        <v>25000</v>
      </c>
      <c r="E18" s="95">
        <f t="shared" si="5"/>
        <v>25000</v>
      </c>
      <c r="F18" s="75"/>
      <c r="G18" s="76"/>
      <c r="H18" s="76"/>
      <c r="I18" s="76"/>
      <c r="J18" s="76"/>
      <c r="K18" s="77"/>
      <c r="L18" s="77"/>
      <c r="M18" s="77"/>
      <c r="N18" s="77"/>
      <c r="O18" s="77"/>
      <c r="P18" s="77"/>
      <c r="Q18" s="77"/>
      <c r="R18" s="78">
        <f t="shared" si="0"/>
        <v>0</v>
      </c>
      <c r="S18" s="74">
        <f t="shared" ref="S18:S27" si="7">D18*R18</f>
        <v>0</v>
      </c>
      <c r="T18" s="75">
        <v>1</v>
      </c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8"/>
      <c r="AG18" s="74">
        <v>25000</v>
      </c>
      <c r="AH18" s="75"/>
      <c r="AI18" s="92">
        <f t="shared" si="4"/>
        <v>0</v>
      </c>
    </row>
    <row r="19" spans="1:37" x14ac:dyDescent="0.25">
      <c r="A19" s="97"/>
      <c r="B19" s="96"/>
      <c r="C19" s="75"/>
      <c r="D19" s="94"/>
      <c r="E19" s="95"/>
      <c r="F19" s="75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8">
        <f t="shared" si="0"/>
        <v>0</v>
      </c>
      <c r="S19" s="74">
        <f t="shared" si="7"/>
        <v>0</v>
      </c>
      <c r="T19" s="75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7"/>
      <c r="AF19" s="78"/>
      <c r="AG19" s="74"/>
      <c r="AH19" s="75"/>
      <c r="AI19" s="92"/>
    </row>
    <row r="20" spans="1:37" x14ac:dyDescent="0.25">
      <c r="A20" s="97"/>
      <c r="B20" s="96"/>
      <c r="C20" s="75"/>
      <c r="D20" s="94"/>
      <c r="E20" s="95"/>
      <c r="F20" s="75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8">
        <f t="shared" si="0"/>
        <v>0</v>
      </c>
      <c r="S20" s="74">
        <f t="shared" si="7"/>
        <v>0</v>
      </c>
      <c r="T20" s="75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7"/>
      <c r="AF20" s="78"/>
      <c r="AG20" s="74"/>
      <c r="AH20" s="75"/>
      <c r="AI20" s="92"/>
    </row>
    <row r="21" spans="1:37" x14ac:dyDescent="0.25">
      <c r="A21" s="97"/>
      <c r="B21" s="96"/>
      <c r="C21" s="75"/>
      <c r="D21" s="94"/>
      <c r="E21" s="95"/>
      <c r="F21" s="75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8">
        <f t="shared" si="0"/>
        <v>0</v>
      </c>
      <c r="S21" s="74">
        <f t="shared" si="7"/>
        <v>0</v>
      </c>
      <c r="T21" s="75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7"/>
      <c r="AF21" s="78"/>
      <c r="AG21" s="74"/>
      <c r="AH21" s="75"/>
      <c r="AI21" s="92"/>
    </row>
    <row r="22" spans="1:37" x14ac:dyDescent="0.25">
      <c r="A22" s="97"/>
      <c r="B22" s="96"/>
      <c r="C22" s="75"/>
      <c r="D22" s="94"/>
      <c r="E22" s="95"/>
      <c r="F22" s="75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8">
        <f t="shared" si="0"/>
        <v>0</v>
      </c>
      <c r="S22" s="74">
        <f t="shared" si="7"/>
        <v>0</v>
      </c>
      <c r="T22" s="75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78"/>
      <c r="AG22" s="74"/>
      <c r="AH22" s="75"/>
      <c r="AI22" s="92"/>
    </row>
    <row r="23" spans="1:37" x14ac:dyDescent="0.25">
      <c r="A23" s="97"/>
      <c r="B23" s="96"/>
      <c r="C23" s="75"/>
      <c r="D23" s="94"/>
      <c r="E23" s="95"/>
      <c r="F23" s="75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8">
        <f t="shared" si="0"/>
        <v>0</v>
      </c>
      <c r="S23" s="74">
        <f t="shared" si="7"/>
        <v>0</v>
      </c>
      <c r="T23" s="75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7"/>
      <c r="AF23" s="78"/>
      <c r="AG23" s="74"/>
      <c r="AH23" s="75"/>
      <c r="AI23" s="92"/>
    </row>
    <row r="24" spans="1:37" x14ac:dyDescent="0.25">
      <c r="A24" s="97"/>
      <c r="B24" s="96"/>
      <c r="C24" s="75"/>
      <c r="D24" s="94"/>
      <c r="E24" s="95"/>
      <c r="F24" s="75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8">
        <f t="shared" si="0"/>
        <v>0</v>
      </c>
      <c r="S24" s="74">
        <f t="shared" si="7"/>
        <v>0</v>
      </c>
      <c r="T24" s="75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78"/>
      <c r="AG24" s="74"/>
      <c r="AH24" s="75"/>
      <c r="AI24" s="92"/>
    </row>
    <row r="25" spans="1:37" x14ac:dyDescent="0.25">
      <c r="A25" s="97"/>
      <c r="B25" s="96"/>
      <c r="C25" s="75"/>
      <c r="D25" s="94"/>
      <c r="E25" s="95"/>
      <c r="F25" s="75"/>
      <c r="G25" s="76"/>
      <c r="H25" s="76"/>
      <c r="I25" s="76"/>
      <c r="J25" s="76"/>
      <c r="K25" s="77"/>
      <c r="L25" s="77"/>
      <c r="M25" s="77"/>
      <c r="N25" s="77"/>
      <c r="O25" s="77"/>
      <c r="P25" s="77"/>
      <c r="Q25" s="77"/>
      <c r="R25" s="78">
        <f t="shared" si="0"/>
        <v>0</v>
      </c>
      <c r="S25" s="74">
        <f t="shared" si="7"/>
        <v>0</v>
      </c>
      <c r="T25" s="75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78"/>
      <c r="AG25" s="74"/>
      <c r="AH25" s="75"/>
      <c r="AI25" s="92"/>
    </row>
    <row r="26" spans="1:37" x14ac:dyDescent="0.25">
      <c r="A26" s="97"/>
      <c r="B26" s="96"/>
      <c r="C26" s="75"/>
      <c r="D26" s="94"/>
      <c r="E26" s="95"/>
      <c r="F26" s="75"/>
      <c r="G26" s="76"/>
      <c r="H26" s="76"/>
      <c r="I26" s="76"/>
      <c r="J26" s="76"/>
      <c r="K26" s="77"/>
      <c r="L26" s="77"/>
      <c r="M26" s="77"/>
      <c r="N26" s="77"/>
      <c r="O26" s="77"/>
      <c r="P26" s="77"/>
      <c r="Q26" s="77"/>
      <c r="R26" s="78">
        <f t="shared" si="0"/>
        <v>0</v>
      </c>
      <c r="S26" s="74">
        <f t="shared" si="7"/>
        <v>0</v>
      </c>
      <c r="T26" s="75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78"/>
      <c r="AG26" s="79"/>
      <c r="AH26" s="75"/>
      <c r="AI26" s="98"/>
    </row>
    <row r="27" spans="1:37" ht="15.75" thickBot="1" x14ac:dyDescent="0.3">
      <c r="A27" s="99"/>
      <c r="B27" s="100"/>
      <c r="C27" s="80"/>
      <c r="D27" s="101"/>
      <c r="E27" s="102"/>
      <c r="F27" s="80"/>
      <c r="G27" s="81"/>
      <c r="H27" s="81"/>
      <c r="I27" s="81"/>
      <c r="J27" s="81"/>
      <c r="K27" s="82"/>
      <c r="L27" s="82"/>
      <c r="M27" s="82"/>
      <c r="N27" s="82"/>
      <c r="O27" s="82"/>
      <c r="P27" s="82"/>
      <c r="Q27" s="82"/>
      <c r="R27" s="78">
        <f t="shared" si="0"/>
        <v>0</v>
      </c>
      <c r="S27" s="74">
        <f t="shared" si="7"/>
        <v>0</v>
      </c>
      <c r="T27" s="80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2"/>
      <c r="AF27" s="83"/>
      <c r="AG27" s="84"/>
      <c r="AH27" s="80"/>
      <c r="AI27" s="103"/>
    </row>
    <row r="28" spans="1:37" ht="15.75" thickBot="1" x14ac:dyDescent="0.3">
      <c r="A28" s="174" t="s">
        <v>12</v>
      </c>
      <c r="B28" s="175"/>
      <c r="C28" s="104"/>
      <c r="D28" s="105"/>
      <c r="E28" s="106">
        <f>SUM(E7:E27)</f>
        <v>1017500</v>
      </c>
      <c r="F28" s="107"/>
      <c r="G28" s="108"/>
      <c r="H28" s="108"/>
      <c r="I28" s="108"/>
      <c r="J28" s="108"/>
      <c r="K28" s="106"/>
      <c r="L28" s="106"/>
      <c r="M28" s="106"/>
      <c r="N28" s="106"/>
      <c r="O28" s="106"/>
      <c r="P28" s="106"/>
      <c r="Q28" s="106"/>
      <c r="R28" s="106"/>
      <c r="S28" s="109">
        <f t="shared" ref="S28:AG28" si="8">SUM(S7:S27)</f>
        <v>2105000</v>
      </c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6"/>
      <c r="AF28" s="106"/>
      <c r="AG28" s="106">
        <f t="shared" si="8"/>
        <v>2367000</v>
      </c>
      <c r="AH28" s="107"/>
      <c r="AI28" s="110">
        <f>SUM(AI7:AI27)</f>
        <v>755500</v>
      </c>
      <c r="AJ28" s="12"/>
      <c r="AK28" s="162">
        <f>AG28+AI28</f>
        <v>3122500</v>
      </c>
    </row>
    <row r="33" spans="1:35" x14ac:dyDescent="0.25">
      <c r="A33" s="176" t="s">
        <v>54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</row>
    <row r="34" spans="1:35" x14ac:dyDescent="0.25">
      <c r="A34" s="176" t="s">
        <v>148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</row>
    <row r="35" spans="1:35" ht="15.75" thickBot="1" x14ac:dyDescent="0.3">
      <c r="A35" s="85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9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H35" s="69"/>
      <c r="AI35" s="69"/>
    </row>
    <row r="36" spans="1:35" x14ac:dyDescent="0.25">
      <c r="A36" s="177" t="s">
        <v>0</v>
      </c>
      <c r="B36" s="180" t="s">
        <v>1</v>
      </c>
      <c r="C36" s="183" t="s">
        <v>2</v>
      </c>
      <c r="D36" s="184"/>
      <c r="E36" s="185"/>
      <c r="F36" s="183" t="s">
        <v>49</v>
      </c>
      <c r="G36" s="186"/>
      <c r="H36" s="186"/>
      <c r="I36" s="186"/>
      <c r="J36" s="186"/>
      <c r="K36" s="184"/>
      <c r="L36" s="184"/>
      <c r="M36" s="184"/>
      <c r="N36" s="184"/>
      <c r="O36" s="184"/>
      <c r="P36" s="184"/>
      <c r="Q36" s="184"/>
      <c r="R36" s="185"/>
      <c r="S36" s="187"/>
      <c r="T36" s="183" t="s">
        <v>3</v>
      </c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4"/>
      <c r="AF36" s="185"/>
      <c r="AG36" s="187"/>
      <c r="AH36" s="183" t="s">
        <v>4</v>
      </c>
      <c r="AI36" s="188"/>
    </row>
    <row r="37" spans="1:35" x14ac:dyDescent="0.25">
      <c r="A37" s="178"/>
      <c r="B37" s="181"/>
      <c r="C37" s="189" t="s">
        <v>5</v>
      </c>
      <c r="D37" s="86" t="s">
        <v>6</v>
      </c>
      <c r="E37" s="191" t="s">
        <v>7</v>
      </c>
      <c r="F37" s="189" t="s">
        <v>48</v>
      </c>
      <c r="G37" s="193"/>
      <c r="H37" s="193"/>
      <c r="I37" s="193"/>
      <c r="J37" s="193"/>
      <c r="K37" s="194"/>
      <c r="L37" s="194"/>
      <c r="M37" s="194"/>
      <c r="N37" s="194"/>
      <c r="O37" s="194"/>
      <c r="P37" s="194"/>
      <c r="Q37" s="194"/>
      <c r="R37" s="195" t="s">
        <v>7</v>
      </c>
      <c r="S37" s="196"/>
      <c r="T37" s="189" t="s">
        <v>48</v>
      </c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4"/>
      <c r="AF37" s="195" t="s">
        <v>7</v>
      </c>
      <c r="AG37" s="196"/>
      <c r="AH37" s="189" t="s">
        <v>5</v>
      </c>
      <c r="AI37" s="172" t="s">
        <v>7</v>
      </c>
    </row>
    <row r="38" spans="1:35" ht="15.75" thickBot="1" x14ac:dyDescent="0.3">
      <c r="A38" s="179"/>
      <c r="B38" s="182"/>
      <c r="C38" s="190"/>
      <c r="D38" s="87" t="s">
        <v>8</v>
      </c>
      <c r="E38" s="192"/>
      <c r="F38" s="9">
        <v>1</v>
      </c>
      <c r="G38" s="58">
        <v>2</v>
      </c>
      <c r="H38" s="9">
        <v>3</v>
      </c>
      <c r="I38" s="58">
        <v>4</v>
      </c>
      <c r="J38" s="9">
        <v>5</v>
      </c>
      <c r="K38" s="58">
        <v>6</v>
      </c>
      <c r="L38" s="9">
        <v>7</v>
      </c>
      <c r="M38" s="58">
        <v>8</v>
      </c>
      <c r="N38" s="9">
        <v>9</v>
      </c>
      <c r="O38" s="58">
        <v>10</v>
      </c>
      <c r="P38" s="9">
        <v>11</v>
      </c>
      <c r="Q38" s="58">
        <v>12</v>
      </c>
      <c r="R38" s="10" t="s">
        <v>5</v>
      </c>
      <c r="S38" s="11" t="s">
        <v>6</v>
      </c>
      <c r="T38" s="9">
        <v>1</v>
      </c>
      <c r="U38" s="58">
        <v>2</v>
      </c>
      <c r="V38" s="9">
        <v>3</v>
      </c>
      <c r="W38" s="58">
        <v>4</v>
      </c>
      <c r="X38" s="9">
        <v>5</v>
      </c>
      <c r="Y38" s="58">
        <v>6</v>
      </c>
      <c r="Z38" s="9">
        <v>7</v>
      </c>
      <c r="AA38" s="58">
        <v>8</v>
      </c>
      <c r="AB38" s="9">
        <v>9</v>
      </c>
      <c r="AC38" s="58">
        <v>10</v>
      </c>
      <c r="AD38" s="9">
        <v>11</v>
      </c>
      <c r="AE38" s="58">
        <v>12</v>
      </c>
      <c r="AF38" s="10" t="s">
        <v>5</v>
      </c>
      <c r="AG38" s="11" t="s">
        <v>6</v>
      </c>
      <c r="AH38" s="190"/>
      <c r="AI38" s="173"/>
    </row>
    <row r="39" spans="1:35" ht="15.75" thickTop="1" x14ac:dyDescent="0.25">
      <c r="A39" s="88">
        <v>44989</v>
      </c>
      <c r="B39" s="89" t="s">
        <v>150</v>
      </c>
      <c r="C39" s="70">
        <v>10</v>
      </c>
      <c r="D39" s="90">
        <v>25000</v>
      </c>
      <c r="E39" s="91">
        <f>C39*D39</f>
        <v>250000</v>
      </c>
      <c r="F39" s="70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>
        <v>10</v>
      </c>
      <c r="R39" s="73">
        <f t="shared" ref="R39:R49" si="9">SUM(F39:Q39)</f>
        <v>10</v>
      </c>
      <c r="S39" s="74">
        <f t="shared" ref="S39:S49" si="10">D39*R39</f>
        <v>250000</v>
      </c>
      <c r="T39" s="70">
        <v>1</v>
      </c>
      <c r="U39" s="71">
        <v>1</v>
      </c>
      <c r="V39" s="71">
        <v>1</v>
      </c>
      <c r="W39" s="71"/>
      <c r="X39" s="71">
        <v>2</v>
      </c>
      <c r="Y39" s="71"/>
      <c r="Z39" s="71">
        <v>1</v>
      </c>
      <c r="AA39" s="71">
        <v>1</v>
      </c>
      <c r="AB39" s="71"/>
      <c r="AC39" s="71"/>
      <c r="AD39" s="71">
        <v>1</v>
      </c>
      <c r="AE39" s="72">
        <v>1</v>
      </c>
      <c r="AF39" s="73">
        <f t="shared" ref="AF39:AF49" si="11">SUM(T39:AE39)</f>
        <v>9</v>
      </c>
      <c r="AG39" s="74">
        <f t="shared" ref="AG39:AG48" si="12">D39*AF39</f>
        <v>225000</v>
      </c>
      <c r="AH39" s="70">
        <f>C39+R39-AF39</f>
        <v>11</v>
      </c>
      <c r="AI39" s="92">
        <f t="shared" ref="AI39:AI49" si="13">E39+S39-AG39</f>
        <v>275000</v>
      </c>
    </row>
    <row r="40" spans="1:35" x14ac:dyDescent="0.25">
      <c r="A40" s="93"/>
      <c r="B40" s="89" t="s">
        <v>145</v>
      </c>
      <c r="C40" s="75">
        <v>3</v>
      </c>
      <c r="D40" s="94">
        <v>6000</v>
      </c>
      <c r="E40" s="95">
        <f t="shared" ref="E40:E49" si="14">C40*D40</f>
        <v>18000</v>
      </c>
      <c r="F40" s="75">
        <v>10</v>
      </c>
      <c r="G40" s="76"/>
      <c r="H40" s="76"/>
      <c r="I40" s="76"/>
      <c r="J40" s="76"/>
      <c r="K40" s="77"/>
      <c r="L40" s="77"/>
      <c r="M40" s="77"/>
      <c r="N40" s="77"/>
      <c r="O40" s="77">
        <v>5</v>
      </c>
      <c r="P40" s="77"/>
      <c r="Q40" s="77"/>
      <c r="R40" s="78">
        <f t="shared" si="9"/>
        <v>15</v>
      </c>
      <c r="S40" s="74">
        <f t="shared" si="10"/>
        <v>90000</v>
      </c>
      <c r="T40" s="75">
        <v>2</v>
      </c>
      <c r="U40" s="76">
        <v>1</v>
      </c>
      <c r="V40" s="76">
        <v>2</v>
      </c>
      <c r="W40" s="76">
        <v>1</v>
      </c>
      <c r="X40" s="76">
        <v>1</v>
      </c>
      <c r="Y40" s="76">
        <v>2</v>
      </c>
      <c r="Z40" s="76">
        <v>1</v>
      </c>
      <c r="AA40" s="76">
        <v>1</v>
      </c>
      <c r="AB40" s="76">
        <v>1</v>
      </c>
      <c r="AC40" s="76">
        <v>1</v>
      </c>
      <c r="AD40" s="76">
        <v>1</v>
      </c>
      <c r="AE40" s="77">
        <v>1</v>
      </c>
      <c r="AF40" s="78">
        <f t="shared" si="11"/>
        <v>15</v>
      </c>
      <c r="AG40" s="74">
        <f t="shared" si="12"/>
        <v>90000</v>
      </c>
      <c r="AH40" s="70">
        <f t="shared" ref="AH40:AH48" si="15">C40+R40-AF40</f>
        <v>3</v>
      </c>
      <c r="AI40" s="92">
        <f t="shared" si="13"/>
        <v>18000</v>
      </c>
    </row>
    <row r="41" spans="1:35" x14ac:dyDescent="0.25">
      <c r="A41" s="93"/>
      <c r="B41" s="89" t="s">
        <v>9</v>
      </c>
      <c r="C41" s="75">
        <v>23</v>
      </c>
      <c r="D41" s="94">
        <v>12000</v>
      </c>
      <c r="E41" s="95">
        <f t="shared" si="14"/>
        <v>276000</v>
      </c>
      <c r="F41" s="75">
        <v>10</v>
      </c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8">
        <f t="shared" si="9"/>
        <v>10</v>
      </c>
      <c r="S41" s="74">
        <f t="shared" si="10"/>
        <v>120000</v>
      </c>
      <c r="T41" s="75">
        <v>3</v>
      </c>
      <c r="U41" s="76">
        <v>1</v>
      </c>
      <c r="V41" s="76">
        <v>1</v>
      </c>
      <c r="W41" s="76">
        <v>1</v>
      </c>
      <c r="X41" s="76">
        <v>1</v>
      </c>
      <c r="Y41" s="76">
        <v>1</v>
      </c>
      <c r="Z41" s="76">
        <v>1</v>
      </c>
      <c r="AA41" s="76">
        <v>2</v>
      </c>
      <c r="AB41" s="76">
        <v>1</v>
      </c>
      <c r="AC41" s="76">
        <v>1</v>
      </c>
      <c r="AD41" s="76">
        <v>2</v>
      </c>
      <c r="AE41" s="77">
        <v>2</v>
      </c>
      <c r="AF41" s="78">
        <f t="shared" si="11"/>
        <v>17</v>
      </c>
      <c r="AG41" s="74">
        <f t="shared" si="12"/>
        <v>204000</v>
      </c>
      <c r="AH41" s="70">
        <f t="shared" si="15"/>
        <v>16</v>
      </c>
      <c r="AI41" s="92">
        <f t="shared" si="13"/>
        <v>192000</v>
      </c>
    </row>
    <row r="42" spans="1:35" x14ac:dyDescent="0.25">
      <c r="A42" s="93"/>
      <c r="B42" s="89" t="s">
        <v>146</v>
      </c>
      <c r="C42" s="75">
        <v>1</v>
      </c>
      <c r="D42" s="94">
        <v>11000</v>
      </c>
      <c r="E42" s="95">
        <f t="shared" si="14"/>
        <v>11000</v>
      </c>
      <c r="F42" s="75">
        <v>10</v>
      </c>
      <c r="G42" s="76">
        <v>2</v>
      </c>
      <c r="H42" s="76">
        <v>5</v>
      </c>
      <c r="I42" s="76">
        <v>2</v>
      </c>
      <c r="J42" s="76">
        <v>3</v>
      </c>
      <c r="K42" s="77">
        <v>2</v>
      </c>
      <c r="L42" s="77">
        <v>2</v>
      </c>
      <c r="M42" s="77">
        <v>2</v>
      </c>
      <c r="N42" s="77">
        <v>2</v>
      </c>
      <c r="O42" s="77">
        <v>2</v>
      </c>
      <c r="P42" s="77">
        <v>3</v>
      </c>
      <c r="Q42" s="77">
        <v>2</v>
      </c>
      <c r="R42" s="78">
        <f t="shared" si="9"/>
        <v>37</v>
      </c>
      <c r="S42" s="74">
        <f t="shared" si="10"/>
        <v>407000</v>
      </c>
      <c r="T42" s="75">
        <v>3</v>
      </c>
      <c r="U42" s="76">
        <v>4</v>
      </c>
      <c r="V42" s="76">
        <v>3</v>
      </c>
      <c r="W42" s="76">
        <v>2</v>
      </c>
      <c r="X42" s="76">
        <v>3</v>
      </c>
      <c r="Y42" s="76">
        <v>2</v>
      </c>
      <c r="Z42" s="76">
        <v>2</v>
      </c>
      <c r="AA42" s="76">
        <v>3</v>
      </c>
      <c r="AB42" s="76">
        <v>3</v>
      </c>
      <c r="AC42" s="76">
        <v>2</v>
      </c>
      <c r="AD42" s="76">
        <v>2</v>
      </c>
      <c r="AE42" s="77">
        <v>1</v>
      </c>
      <c r="AF42" s="78">
        <f t="shared" si="11"/>
        <v>30</v>
      </c>
      <c r="AG42" s="74">
        <f t="shared" si="12"/>
        <v>330000</v>
      </c>
      <c r="AH42" s="70">
        <f t="shared" si="15"/>
        <v>8</v>
      </c>
      <c r="AI42" s="92">
        <f>E42+S42-AG42</f>
        <v>88000</v>
      </c>
    </row>
    <row r="43" spans="1:35" x14ac:dyDescent="0.25">
      <c r="A43" s="93"/>
      <c r="B43" s="96" t="s">
        <v>43</v>
      </c>
      <c r="C43" s="75">
        <v>18</v>
      </c>
      <c r="D43" s="94">
        <v>6000</v>
      </c>
      <c r="E43" s="95">
        <f t="shared" si="14"/>
        <v>108000</v>
      </c>
      <c r="F43" s="75">
        <v>5</v>
      </c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8">
        <f t="shared" si="9"/>
        <v>5</v>
      </c>
      <c r="S43" s="74">
        <f t="shared" si="10"/>
        <v>30000</v>
      </c>
      <c r="T43" s="75">
        <v>1</v>
      </c>
      <c r="U43" s="76"/>
      <c r="V43" s="76">
        <v>1</v>
      </c>
      <c r="W43" s="76"/>
      <c r="X43" s="76">
        <v>1</v>
      </c>
      <c r="Y43" s="76"/>
      <c r="Z43" s="76">
        <v>1</v>
      </c>
      <c r="AA43" s="76"/>
      <c r="AB43" s="76">
        <v>1</v>
      </c>
      <c r="AC43" s="76">
        <v>1</v>
      </c>
      <c r="AD43" s="76"/>
      <c r="AE43" s="77">
        <v>1</v>
      </c>
      <c r="AF43" s="78">
        <f t="shared" si="11"/>
        <v>7</v>
      </c>
      <c r="AG43" s="74">
        <f t="shared" si="12"/>
        <v>42000</v>
      </c>
      <c r="AH43" s="70">
        <f t="shared" si="15"/>
        <v>16</v>
      </c>
      <c r="AI43" s="92">
        <f t="shared" si="13"/>
        <v>96000</v>
      </c>
    </row>
    <row r="44" spans="1:35" x14ac:dyDescent="0.25">
      <c r="A44" s="93"/>
      <c r="B44" s="96" t="s">
        <v>44</v>
      </c>
      <c r="C44" s="75">
        <v>13</v>
      </c>
      <c r="D44" s="94">
        <v>6000</v>
      </c>
      <c r="E44" s="95">
        <f t="shared" si="14"/>
        <v>78000</v>
      </c>
      <c r="F44" s="75">
        <v>5</v>
      </c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8">
        <f t="shared" si="9"/>
        <v>5</v>
      </c>
      <c r="S44" s="74">
        <f t="shared" si="10"/>
        <v>30000</v>
      </c>
      <c r="T44" s="75">
        <v>1</v>
      </c>
      <c r="U44" s="76">
        <v>1</v>
      </c>
      <c r="V44" s="76">
        <v>1</v>
      </c>
      <c r="W44" s="76">
        <v>1</v>
      </c>
      <c r="X44" s="76">
        <v>2</v>
      </c>
      <c r="Y44" s="76">
        <v>1</v>
      </c>
      <c r="Z44" s="76">
        <v>1</v>
      </c>
      <c r="AA44" s="76">
        <v>1</v>
      </c>
      <c r="AB44" s="76">
        <v>1</v>
      </c>
      <c r="AC44" s="76">
        <v>1</v>
      </c>
      <c r="AD44" s="76">
        <v>2</v>
      </c>
      <c r="AE44" s="77">
        <v>1</v>
      </c>
      <c r="AF44" s="78">
        <f t="shared" si="11"/>
        <v>14</v>
      </c>
      <c r="AG44" s="74">
        <f t="shared" si="12"/>
        <v>84000</v>
      </c>
      <c r="AH44" s="70">
        <f t="shared" si="15"/>
        <v>4</v>
      </c>
      <c r="AI44" s="92">
        <f t="shared" si="13"/>
        <v>24000</v>
      </c>
    </row>
    <row r="45" spans="1:35" x14ac:dyDescent="0.25">
      <c r="A45" s="93"/>
      <c r="B45" s="96" t="s">
        <v>45</v>
      </c>
      <c r="C45" s="75">
        <v>7</v>
      </c>
      <c r="D45" s="94">
        <v>6000</v>
      </c>
      <c r="E45" s="95">
        <f t="shared" si="14"/>
        <v>42000</v>
      </c>
      <c r="F45" s="75">
        <v>5</v>
      </c>
      <c r="G45" s="76"/>
      <c r="H45" s="76"/>
      <c r="I45" s="76"/>
      <c r="J45" s="76"/>
      <c r="K45" s="77"/>
      <c r="L45" s="77"/>
      <c r="M45" s="77">
        <v>5</v>
      </c>
      <c r="N45" s="77"/>
      <c r="O45" s="77"/>
      <c r="P45" s="77"/>
      <c r="Q45" s="77"/>
      <c r="R45" s="78">
        <f t="shared" si="9"/>
        <v>10</v>
      </c>
      <c r="S45" s="74">
        <f t="shared" si="10"/>
        <v>60000</v>
      </c>
      <c r="T45" s="75">
        <v>1</v>
      </c>
      <c r="U45" s="76">
        <v>2</v>
      </c>
      <c r="V45" s="76">
        <v>1</v>
      </c>
      <c r="W45" s="76">
        <v>2</v>
      </c>
      <c r="X45" s="76">
        <v>2</v>
      </c>
      <c r="Y45" s="76">
        <v>1</v>
      </c>
      <c r="Z45" s="76">
        <v>1</v>
      </c>
      <c r="AA45" s="76">
        <v>1</v>
      </c>
      <c r="AB45" s="76">
        <v>2</v>
      </c>
      <c r="AC45" s="76">
        <v>1</v>
      </c>
      <c r="AD45" s="76">
        <v>1</v>
      </c>
      <c r="AE45" s="77">
        <v>1</v>
      </c>
      <c r="AF45" s="78">
        <f t="shared" si="11"/>
        <v>16</v>
      </c>
      <c r="AG45" s="74">
        <f t="shared" si="12"/>
        <v>96000</v>
      </c>
      <c r="AH45" s="70">
        <f t="shared" si="15"/>
        <v>1</v>
      </c>
      <c r="AI45" s="92">
        <f t="shared" si="13"/>
        <v>6000</v>
      </c>
    </row>
    <row r="46" spans="1:35" x14ac:dyDescent="0.25">
      <c r="A46" s="93"/>
      <c r="B46" s="96" t="s">
        <v>46</v>
      </c>
      <c r="C46" s="75">
        <v>0</v>
      </c>
      <c r="D46" s="94">
        <v>12000</v>
      </c>
      <c r="E46" s="95">
        <f t="shared" si="14"/>
        <v>0</v>
      </c>
      <c r="F46" s="75">
        <v>1</v>
      </c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8">
        <f t="shared" si="9"/>
        <v>1</v>
      </c>
      <c r="S46" s="74">
        <f t="shared" si="10"/>
        <v>12000</v>
      </c>
      <c r="T46" s="75"/>
      <c r="U46" s="76"/>
      <c r="V46" s="76">
        <v>1</v>
      </c>
      <c r="W46" s="76"/>
      <c r="X46" s="76"/>
      <c r="Y46" s="76"/>
      <c r="Z46" s="76"/>
      <c r="AA46" s="76"/>
      <c r="AB46" s="76"/>
      <c r="AC46" s="76"/>
      <c r="AD46" s="76"/>
      <c r="AE46" s="77"/>
      <c r="AF46" s="78">
        <f t="shared" si="11"/>
        <v>1</v>
      </c>
      <c r="AG46" s="74">
        <f t="shared" si="12"/>
        <v>12000</v>
      </c>
      <c r="AH46" s="70">
        <f t="shared" si="15"/>
        <v>0</v>
      </c>
      <c r="AI46" s="92">
        <f t="shared" si="13"/>
        <v>0</v>
      </c>
    </row>
    <row r="47" spans="1:35" x14ac:dyDescent="0.25">
      <c r="A47" s="97"/>
      <c r="B47" s="96" t="s">
        <v>47</v>
      </c>
      <c r="C47" s="75">
        <v>0</v>
      </c>
      <c r="D47" s="94">
        <v>10000</v>
      </c>
      <c r="E47" s="95">
        <f t="shared" si="14"/>
        <v>0</v>
      </c>
      <c r="F47" s="75">
        <v>1</v>
      </c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8">
        <f t="shared" si="9"/>
        <v>1</v>
      </c>
      <c r="S47" s="74">
        <f t="shared" si="10"/>
        <v>10000</v>
      </c>
      <c r="T47" s="75"/>
      <c r="U47" s="76"/>
      <c r="V47" s="76">
        <v>1</v>
      </c>
      <c r="W47" s="76"/>
      <c r="X47" s="76"/>
      <c r="Y47" s="76"/>
      <c r="Z47" s="76"/>
      <c r="AA47" s="76"/>
      <c r="AB47" s="76"/>
      <c r="AC47" s="76"/>
      <c r="AD47" s="76"/>
      <c r="AE47" s="77"/>
      <c r="AF47" s="78">
        <f t="shared" si="11"/>
        <v>1</v>
      </c>
      <c r="AG47" s="74">
        <f t="shared" si="12"/>
        <v>10000</v>
      </c>
      <c r="AH47" s="70">
        <f t="shared" si="15"/>
        <v>0</v>
      </c>
      <c r="AI47" s="92">
        <f t="shared" si="13"/>
        <v>0</v>
      </c>
    </row>
    <row r="48" spans="1:35" x14ac:dyDescent="0.25">
      <c r="A48" s="97"/>
      <c r="B48" s="96" t="s">
        <v>55</v>
      </c>
      <c r="C48" s="75">
        <v>1</v>
      </c>
      <c r="D48" s="94">
        <v>7500</v>
      </c>
      <c r="E48" s="95">
        <f t="shared" si="14"/>
        <v>7500</v>
      </c>
      <c r="F48" s="75"/>
      <c r="G48" s="76"/>
      <c r="H48" s="76"/>
      <c r="I48" s="76"/>
      <c r="J48" s="76"/>
      <c r="K48" s="77"/>
      <c r="L48" s="77">
        <v>1</v>
      </c>
      <c r="M48" s="77"/>
      <c r="N48" s="77"/>
      <c r="O48" s="77"/>
      <c r="P48" s="77"/>
      <c r="Q48" s="77"/>
      <c r="R48" s="78">
        <f t="shared" si="9"/>
        <v>1</v>
      </c>
      <c r="S48" s="74">
        <f t="shared" si="10"/>
        <v>7500</v>
      </c>
      <c r="T48" s="75">
        <v>1</v>
      </c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7"/>
      <c r="AF48" s="78">
        <f t="shared" si="11"/>
        <v>1</v>
      </c>
      <c r="AG48" s="74">
        <f t="shared" si="12"/>
        <v>7500</v>
      </c>
      <c r="AH48" s="70">
        <f t="shared" si="15"/>
        <v>1</v>
      </c>
      <c r="AI48" s="92">
        <f t="shared" si="13"/>
        <v>7500</v>
      </c>
    </row>
    <row r="49" spans="1:37" x14ac:dyDescent="0.25">
      <c r="A49" s="97"/>
      <c r="B49" s="96" t="s">
        <v>152</v>
      </c>
      <c r="C49" s="75">
        <v>1</v>
      </c>
      <c r="D49" s="94">
        <v>25000</v>
      </c>
      <c r="E49" s="95">
        <f t="shared" si="14"/>
        <v>25000</v>
      </c>
      <c r="F49" s="75"/>
      <c r="G49" s="76"/>
      <c r="H49" s="76"/>
      <c r="I49" s="76">
        <v>1</v>
      </c>
      <c r="J49" s="76"/>
      <c r="K49" s="77"/>
      <c r="L49" s="77"/>
      <c r="M49" s="77"/>
      <c r="N49" s="77"/>
      <c r="O49" s="77"/>
      <c r="P49" s="77"/>
      <c r="Q49" s="77"/>
      <c r="R49" s="78">
        <f t="shared" si="9"/>
        <v>1</v>
      </c>
      <c r="S49" s="74">
        <f t="shared" si="10"/>
        <v>25000</v>
      </c>
      <c r="T49" s="75"/>
      <c r="U49" s="76">
        <v>1</v>
      </c>
      <c r="V49" s="76"/>
      <c r="W49" s="76"/>
      <c r="X49" s="76"/>
      <c r="Y49" s="76"/>
      <c r="Z49" s="76"/>
      <c r="AA49" s="76"/>
      <c r="AB49" s="76"/>
      <c r="AC49" s="76"/>
      <c r="AD49" s="76"/>
      <c r="AE49" s="77"/>
      <c r="AF49" s="78">
        <f t="shared" si="11"/>
        <v>1</v>
      </c>
      <c r="AG49" s="74">
        <v>25000</v>
      </c>
      <c r="AH49" s="70">
        <f>C49+R49-AF49</f>
        <v>1</v>
      </c>
      <c r="AI49" s="92">
        <f t="shared" si="13"/>
        <v>25000</v>
      </c>
    </row>
    <row r="50" spans="1:37" x14ac:dyDescent="0.25">
      <c r="A50" s="97"/>
      <c r="B50" s="96"/>
      <c r="C50" s="75"/>
      <c r="D50" s="94"/>
      <c r="E50" s="95"/>
      <c r="F50" s="75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8"/>
      <c r="S50" s="74"/>
      <c r="T50" s="75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7"/>
      <c r="AF50" s="78"/>
      <c r="AG50" s="74"/>
      <c r="AH50" s="75"/>
      <c r="AI50" s="92"/>
    </row>
    <row r="51" spans="1:37" x14ac:dyDescent="0.25">
      <c r="A51" s="97"/>
      <c r="B51" s="96"/>
      <c r="C51" s="75"/>
      <c r="D51" s="94"/>
      <c r="E51" s="95"/>
      <c r="F51" s="75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8"/>
      <c r="S51" s="74"/>
      <c r="T51" s="75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7"/>
      <c r="AF51" s="78"/>
      <c r="AG51" s="74"/>
      <c r="AH51" s="75"/>
      <c r="AI51" s="92"/>
    </row>
    <row r="52" spans="1:37" x14ac:dyDescent="0.25">
      <c r="A52" s="97"/>
      <c r="B52" s="96"/>
      <c r="C52" s="75"/>
      <c r="D52" s="94"/>
      <c r="E52" s="95"/>
      <c r="F52" s="75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8"/>
      <c r="S52" s="74"/>
      <c r="T52" s="75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7"/>
      <c r="AF52" s="78"/>
      <c r="AG52" s="74"/>
      <c r="AH52" s="75"/>
      <c r="AI52" s="92"/>
    </row>
    <row r="53" spans="1:37" x14ac:dyDescent="0.25">
      <c r="A53" s="97"/>
      <c r="B53" s="96"/>
      <c r="C53" s="75"/>
      <c r="D53" s="94"/>
      <c r="E53" s="95"/>
      <c r="F53" s="75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8"/>
      <c r="S53" s="74"/>
      <c r="T53" s="75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7"/>
      <c r="AF53" s="78"/>
      <c r="AG53" s="74"/>
      <c r="AH53" s="75"/>
      <c r="AI53" s="92"/>
    </row>
    <row r="54" spans="1:37" x14ac:dyDescent="0.25">
      <c r="A54" s="97"/>
      <c r="B54" s="96"/>
      <c r="C54" s="75"/>
      <c r="D54" s="94"/>
      <c r="E54" s="95"/>
      <c r="F54" s="75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8"/>
      <c r="S54" s="74"/>
      <c r="T54" s="75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7"/>
      <c r="AF54" s="78"/>
      <c r="AG54" s="74"/>
      <c r="AH54" s="75"/>
      <c r="AI54" s="92"/>
    </row>
    <row r="55" spans="1:37" x14ac:dyDescent="0.25">
      <c r="A55" s="97"/>
      <c r="B55" s="96"/>
      <c r="C55" s="75"/>
      <c r="D55" s="94"/>
      <c r="E55" s="95"/>
      <c r="F55" s="75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8"/>
      <c r="S55" s="74"/>
      <c r="T55" s="75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7"/>
      <c r="AF55" s="78"/>
      <c r="AG55" s="74"/>
      <c r="AH55" s="75"/>
      <c r="AI55" s="92"/>
    </row>
    <row r="56" spans="1:37" x14ac:dyDescent="0.25">
      <c r="A56" s="97"/>
      <c r="B56" s="96"/>
      <c r="C56" s="75"/>
      <c r="D56" s="94"/>
      <c r="E56" s="95"/>
      <c r="F56" s="75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8"/>
      <c r="S56" s="74"/>
      <c r="T56" s="75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7"/>
      <c r="AF56" s="78"/>
      <c r="AG56" s="74"/>
      <c r="AH56" s="75"/>
      <c r="AI56" s="92"/>
    </row>
    <row r="57" spans="1:37" x14ac:dyDescent="0.25">
      <c r="A57" s="97"/>
      <c r="B57" s="96"/>
      <c r="C57" s="75"/>
      <c r="D57" s="94"/>
      <c r="E57" s="95"/>
      <c r="F57" s="75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8"/>
      <c r="S57" s="74"/>
      <c r="T57" s="75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  <c r="AF57" s="78"/>
      <c r="AG57" s="74"/>
      <c r="AH57" s="75"/>
      <c r="AI57" s="92"/>
    </row>
    <row r="58" spans="1:37" x14ac:dyDescent="0.25">
      <c r="A58" s="97"/>
      <c r="B58" s="96"/>
      <c r="C58" s="75"/>
      <c r="D58" s="94"/>
      <c r="E58" s="95"/>
      <c r="F58" s="75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8"/>
      <c r="S58" s="79"/>
      <c r="T58" s="75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  <c r="AF58" s="78"/>
      <c r="AG58" s="79"/>
      <c r="AH58" s="75"/>
      <c r="AI58" s="98"/>
    </row>
    <row r="59" spans="1:37" ht="15.75" thickBot="1" x14ac:dyDescent="0.3">
      <c r="A59" s="99"/>
      <c r="B59" s="100"/>
      <c r="C59" s="80"/>
      <c r="D59" s="101"/>
      <c r="E59" s="102"/>
      <c r="F59" s="80"/>
      <c r="G59" s="81"/>
      <c r="H59" s="81"/>
      <c r="I59" s="81"/>
      <c r="J59" s="81"/>
      <c r="K59" s="82"/>
      <c r="L59" s="82"/>
      <c r="M59" s="82"/>
      <c r="N59" s="82"/>
      <c r="O59" s="82"/>
      <c r="P59" s="82"/>
      <c r="Q59" s="82"/>
      <c r="R59" s="83"/>
      <c r="S59" s="84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2"/>
      <c r="AF59" s="83"/>
      <c r="AG59" s="84"/>
      <c r="AH59" s="80"/>
      <c r="AI59" s="103"/>
    </row>
    <row r="60" spans="1:37" ht="15.75" thickBot="1" x14ac:dyDescent="0.3">
      <c r="A60" s="174" t="s">
        <v>12</v>
      </c>
      <c r="B60" s="175"/>
      <c r="C60" s="104"/>
      <c r="D60" s="105"/>
      <c r="E60" s="106">
        <f>SUM(E39:E59)</f>
        <v>815500</v>
      </c>
      <c r="F60" s="107"/>
      <c r="G60" s="108"/>
      <c r="H60" s="108"/>
      <c r="I60" s="108"/>
      <c r="J60" s="108"/>
      <c r="K60" s="106"/>
      <c r="L60" s="106"/>
      <c r="M60" s="106"/>
      <c r="N60" s="106"/>
      <c r="O60" s="106"/>
      <c r="P60" s="106"/>
      <c r="Q60" s="106"/>
      <c r="R60" s="106"/>
      <c r="S60" s="109">
        <f t="shared" ref="S60" si="16">SUM(S39:S59)</f>
        <v>1041500</v>
      </c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6"/>
      <c r="AF60" s="106"/>
      <c r="AG60" s="106">
        <f t="shared" ref="AG60" si="17">SUM(AG39:AG59)</f>
        <v>1125500</v>
      </c>
      <c r="AH60" s="107"/>
      <c r="AI60" s="110">
        <f t="shared" ref="AI60" si="18">SUM(AI39:AI59)</f>
        <v>731500</v>
      </c>
      <c r="AK60" s="162"/>
    </row>
    <row r="64" spans="1:37" x14ac:dyDescent="0.25">
      <c r="A64" s="176" t="s">
        <v>54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</row>
    <row r="65" spans="1:35" x14ac:dyDescent="0.25">
      <c r="A65" s="176" t="s">
        <v>147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</row>
    <row r="66" spans="1:35" ht="15.75" thickBot="1" x14ac:dyDescent="0.3">
      <c r="A66" s="85"/>
      <c r="B66" s="69"/>
      <c r="C66" s="69"/>
      <c r="D66" s="69"/>
      <c r="E66" s="69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9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9"/>
      <c r="AH66" s="69"/>
      <c r="AI66" s="69"/>
    </row>
    <row r="67" spans="1:35" x14ac:dyDescent="0.25">
      <c r="A67" s="177" t="s">
        <v>0</v>
      </c>
      <c r="B67" s="180" t="s">
        <v>1</v>
      </c>
      <c r="C67" s="183" t="s">
        <v>2</v>
      </c>
      <c r="D67" s="184"/>
      <c r="E67" s="185"/>
      <c r="F67" s="183" t="s">
        <v>49</v>
      </c>
      <c r="G67" s="186"/>
      <c r="H67" s="186"/>
      <c r="I67" s="186"/>
      <c r="J67" s="186"/>
      <c r="K67" s="184"/>
      <c r="L67" s="184"/>
      <c r="M67" s="184"/>
      <c r="N67" s="184"/>
      <c r="O67" s="184"/>
      <c r="P67" s="184"/>
      <c r="Q67" s="184"/>
      <c r="R67" s="185"/>
      <c r="S67" s="187"/>
      <c r="T67" s="183" t="s">
        <v>3</v>
      </c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4"/>
      <c r="AF67" s="185"/>
      <c r="AG67" s="187"/>
      <c r="AH67" s="183" t="s">
        <v>4</v>
      </c>
      <c r="AI67" s="188"/>
    </row>
    <row r="68" spans="1:35" x14ac:dyDescent="0.25">
      <c r="A68" s="178"/>
      <c r="B68" s="181"/>
      <c r="C68" s="189" t="s">
        <v>5</v>
      </c>
      <c r="D68" s="86" t="s">
        <v>6</v>
      </c>
      <c r="E68" s="191" t="s">
        <v>7</v>
      </c>
      <c r="F68" s="189" t="s">
        <v>48</v>
      </c>
      <c r="G68" s="193"/>
      <c r="H68" s="193"/>
      <c r="I68" s="193"/>
      <c r="J68" s="193"/>
      <c r="K68" s="194"/>
      <c r="L68" s="194"/>
      <c r="M68" s="194"/>
      <c r="N68" s="194"/>
      <c r="O68" s="194"/>
      <c r="P68" s="194"/>
      <c r="Q68" s="194"/>
      <c r="R68" s="195" t="s">
        <v>7</v>
      </c>
      <c r="S68" s="196"/>
      <c r="T68" s="189" t="s">
        <v>48</v>
      </c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4"/>
      <c r="AF68" s="195" t="s">
        <v>7</v>
      </c>
      <c r="AG68" s="196"/>
      <c r="AH68" s="189" t="s">
        <v>5</v>
      </c>
      <c r="AI68" s="172" t="s">
        <v>7</v>
      </c>
    </row>
    <row r="69" spans="1:35" ht="15.75" thickBot="1" x14ac:dyDescent="0.3">
      <c r="A69" s="179"/>
      <c r="B69" s="182"/>
      <c r="C69" s="190"/>
      <c r="D69" s="87" t="s">
        <v>8</v>
      </c>
      <c r="E69" s="192"/>
      <c r="F69" s="9">
        <v>1</v>
      </c>
      <c r="G69" s="58">
        <v>2</v>
      </c>
      <c r="H69" s="9">
        <v>3</v>
      </c>
      <c r="I69" s="58">
        <v>4</v>
      </c>
      <c r="J69" s="9">
        <v>5</v>
      </c>
      <c r="K69" s="58">
        <v>6</v>
      </c>
      <c r="L69" s="9">
        <v>7</v>
      </c>
      <c r="M69" s="58">
        <v>8</v>
      </c>
      <c r="N69" s="9">
        <v>9</v>
      </c>
      <c r="O69" s="58">
        <v>10</v>
      </c>
      <c r="P69" s="9">
        <v>11</v>
      </c>
      <c r="Q69" s="58">
        <v>12</v>
      </c>
      <c r="R69" s="10" t="s">
        <v>5</v>
      </c>
      <c r="S69" s="11" t="s">
        <v>6</v>
      </c>
      <c r="T69" s="9">
        <v>1</v>
      </c>
      <c r="U69" s="58">
        <v>2</v>
      </c>
      <c r="V69" s="9">
        <v>3</v>
      </c>
      <c r="W69" s="58">
        <v>4</v>
      </c>
      <c r="X69" s="9">
        <v>5</v>
      </c>
      <c r="Y69" s="58">
        <v>6</v>
      </c>
      <c r="Z69" s="9">
        <v>7</v>
      </c>
      <c r="AA69" s="58">
        <v>8</v>
      </c>
      <c r="AB69" s="9">
        <v>9</v>
      </c>
      <c r="AC69" s="58">
        <v>10</v>
      </c>
      <c r="AD69" s="9">
        <v>11</v>
      </c>
      <c r="AE69" s="58">
        <v>12</v>
      </c>
      <c r="AF69" s="10" t="s">
        <v>5</v>
      </c>
      <c r="AG69" s="11" t="s">
        <v>6</v>
      </c>
      <c r="AH69" s="190"/>
      <c r="AI69" s="173"/>
    </row>
    <row r="70" spans="1:35" ht="15.75" thickTop="1" x14ac:dyDescent="0.25">
      <c r="A70" s="88">
        <v>44624</v>
      </c>
      <c r="B70" s="89" t="s">
        <v>42</v>
      </c>
      <c r="C70" s="70">
        <v>11</v>
      </c>
      <c r="D70" s="90">
        <v>25000</v>
      </c>
      <c r="E70" s="91">
        <f>C70*D70</f>
        <v>275000</v>
      </c>
      <c r="F70" s="70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3">
        <f t="shared" ref="R70:R80" si="19">SUM(F70:Q70)</f>
        <v>0</v>
      </c>
      <c r="S70" s="74">
        <f t="shared" ref="S70:S80" si="20">D70*R70</f>
        <v>0</v>
      </c>
      <c r="T70" s="70">
        <v>1</v>
      </c>
      <c r="U70" s="71">
        <v>2</v>
      </c>
      <c r="V70" s="71">
        <v>1</v>
      </c>
      <c r="W70" s="71">
        <v>1</v>
      </c>
      <c r="X70" s="71">
        <v>1</v>
      </c>
      <c r="Y70" s="71">
        <v>1</v>
      </c>
      <c r="Z70" s="71">
        <v>1</v>
      </c>
      <c r="AA70" s="71"/>
      <c r="AB70" s="71">
        <v>1</v>
      </c>
      <c r="AC70" s="71"/>
      <c r="AD70" s="71">
        <v>1</v>
      </c>
      <c r="AE70" s="72">
        <v>1</v>
      </c>
      <c r="AF70" s="73">
        <f t="shared" ref="AF70:AF80" si="21">SUM(T70:AE70)</f>
        <v>11</v>
      </c>
      <c r="AG70" s="74">
        <f t="shared" ref="AG70:AG80" si="22">D70*AF70</f>
        <v>275000</v>
      </c>
      <c r="AH70" s="70">
        <f>C70+R70-AF70</f>
        <v>0</v>
      </c>
      <c r="AI70" s="92">
        <f t="shared" ref="AI70:AI80" si="23">E70+S70-AG70</f>
        <v>0</v>
      </c>
    </row>
    <row r="71" spans="1:35" x14ac:dyDescent="0.25">
      <c r="A71" s="93"/>
      <c r="B71" s="89" t="s">
        <v>145</v>
      </c>
      <c r="C71" s="75">
        <v>3</v>
      </c>
      <c r="D71" s="94">
        <v>6000</v>
      </c>
      <c r="E71" s="95">
        <f t="shared" ref="E71:E80" si="24">C71*D71</f>
        <v>18000</v>
      </c>
      <c r="F71" s="75">
        <v>7</v>
      </c>
      <c r="G71" s="76"/>
      <c r="H71" s="76"/>
      <c r="I71" s="76"/>
      <c r="J71" s="76"/>
      <c r="K71" s="77">
        <v>5</v>
      </c>
      <c r="L71" s="77"/>
      <c r="M71" s="77"/>
      <c r="N71" s="77"/>
      <c r="O71" s="77"/>
      <c r="P71" s="77"/>
      <c r="Q71" s="77">
        <v>1</v>
      </c>
      <c r="R71" s="78">
        <f t="shared" si="19"/>
        <v>13</v>
      </c>
      <c r="S71" s="74">
        <f t="shared" si="20"/>
        <v>78000</v>
      </c>
      <c r="T71" s="75">
        <v>2</v>
      </c>
      <c r="U71" s="76">
        <v>1</v>
      </c>
      <c r="V71" s="76">
        <v>1</v>
      </c>
      <c r="W71" s="76">
        <v>1</v>
      </c>
      <c r="X71" s="76">
        <v>1</v>
      </c>
      <c r="Y71" s="76">
        <v>1</v>
      </c>
      <c r="Z71" s="76">
        <v>1</v>
      </c>
      <c r="AA71" s="76">
        <v>1</v>
      </c>
      <c r="AB71" s="76">
        <v>1</v>
      </c>
      <c r="AC71" s="76">
        <v>1</v>
      </c>
      <c r="AD71" s="76">
        <v>1</v>
      </c>
      <c r="AE71" s="77">
        <v>1</v>
      </c>
      <c r="AF71" s="78">
        <f t="shared" si="21"/>
        <v>13</v>
      </c>
      <c r="AG71" s="74">
        <f t="shared" si="22"/>
        <v>78000</v>
      </c>
      <c r="AH71" s="70">
        <f t="shared" ref="AH71:AH80" si="25">C71+R71-AF71</f>
        <v>3</v>
      </c>
      <c r="AI71" s="92">
        <f t="shared" si="23"/>
        <v>18000</v>
      </c>
    </row>
    <row r="72" spans="1:35" x14ac:dyDescent="0.25">
      <c r="A72" s="93"/>
      <c r="B72" s="89" t="s">
        <v>9</v>
      </c>
      <c r="C72" s="75">
        <v>16</v>
      </c>
      <c r="D72" s="94">
        <v>12000</v>
      </c>
      <c r="E72" s="95">
        <f t="shared" si="24"/>
        <v>192000</v>
      </c>
      <c r="F72" s="75">
        <v>4</v>
      </c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8">
        <f t="shared" si="19"/>
        <v>4</v>
      </c>
      <c r="S72" s="74">
        <f t="shared" si="20"/>
        <v>48000</v>
      </c>
      <c r="T72" s="75">
        <v>3</v>
      </c>
      <c r="U72" s="76">
        <v>2</v>
      </c>
      <c r="V72" s="76">
        <v>1</v>
      </c>
      <c r="W72" s="76">
        <v>1</v>
      </c>
      <c r="X72" s="76">
        <v>1</v>
      </c>
      <c r="Y72" s="76">
        <v>1</v>
      </c>
      <c r="Z72" s="76">
        <v>2</v>
      </c>
      <c r="AA72" s="76">
        <v>1</v>
      </c>
      <c r="AB72" s="76">
        <v>2</v>
      </c>
      <c r="AC72" s="76">
        <v>1</v>
      </c>
      <c r="AD72" s="76">
        <v>1</v>
      </c>
      <c r="AE72" s="77">
        <v>1</v>
      </c>
      <c r="AF72" s="78">
        <f t="shared" si="21"/>
        <v>17</v>
      </c>
      <c r="AG72" s="74">
        <f t="shared" si="22"/>
        <v>204000</v>
      </c>
      <c r="AH72" s="70">
        <f t="shared" si="25"/>
        <v>3</v>
      </c>
      <c r="AI72" s="92">
        <f t="shared" si="23"/>
        <v>36000</v>
      </c>
    </row>
    <row r="73" spans="1:35" x14ac:dyDescent="0.25">
      <c r="A73" s="93"/>
      <c r="B73" s="89" t="s">
        <v>146</v>
      </c>
      <c r="C73" s="75">
        <v>8</v>
      </c>
      <c r="D73" s="94">
        <v>11000</v>
      </c>
      <c r="E73" s="95">
        <f t="shared" si="24"/>
        <v>88000</v>
      </c>
      <c r="F73" s="75">
        <v>2</v>
      </c>
      <c r="G73" s="76"/>
      <c r="H73" s="76">
        <v>5</v>
      </c>
      <c r="I73" s="76"/>
      <c r="J73" s="76"/>
      <c r="K73" s="77">
        <v>10</v>
      </c>
      <c r="L73" s="77"/>
      <c r="M73" s="77"/>
      <c r="N73" s="77"/>
      <c r="O73" s="77">
        <v>10</v>
      </c>
      <c r="P73" s="77"/>
      <c r="Q73" s="77">
        <v>1</v>
      </c>
      <c r="R73" s="78">
        <f t="shared" si="19"/>
        <v>28</v>
      </c>
      <c r="S73" s="74">
        <f t="shared" si="20"/>
        <v>308000</v>
      </c>
      <c r="T73" s="75">
        <v>8</v>
      </c>
      <c r="U73" s="76">
        <v>1</v>
      </c>
      <c r="V73" s="76">
        <v>1</v>
      </c>
      <c r="W73" s="76">
        <v>3</v>
      </c>
      <c r="X73" s="76">
        <v>5</v>
      </c>
      <c r="Y73" s="76">
        <v>2</v>
      </c>
      <c r="Z73" s="76">
        <v>4</v>
      </c>
      <c r="AA73" s="76">
        <v>3</v>
      </c>
      <c r="AB73" s="76">
        <v>2</v>
      </c>
      <c r="AC73" s="76">
        <v>3</v>
      </c>
      <c r="AD73" s="76">
        <v>1</v>
      </c>
      <c r="AE73" s="77">
        <v>2</v>
      </c>
      <c r="AF73" s="78">
        <f t="shared" si="21"/>
        <v>35</v>
      </c>
      <c r="AG73" s="74">
        <f t="shared" si="22"/>
        <v>385000</v>
      </c>
      <c r="AH73" s="70">
        <f t="shared" si="25"/>
        <v>1</v>
      </c>
      <c r="AI73" s="92">
        <f t="shared" si="23"/>
        <v>11000</v>
      </c>
    </row>
    <row r="74" spans="1:35" x14ac:dyDescent="0.25">
      <c r="A74" s="93"/>
      <c r="B74" s="96" t="s">
        <v>43</v>
      </c>
      <c r="C74" s="75">
        <v>16</v>
      </c>
      <c r="D74" s="94">
        <v>6000</v>
      </c>
      <c r="E74" s="95">
        <f t="shared" si="24"/>
        <v>96000</v>
      </c>
      <c r="F74" s="75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8">
        <f t="shared" si="19"/>
        <v>0</v>
      </c>
      <c r="S74" s="74">
        <f t="shared" si="20"/>
        <v>0</v>
      </c>
      <c r="T74" s="75">
        <v>1</v>
      </c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7"/>
      <c r="AF74" s="78">
        <f t="shared" si="21"/>
        <v>1</v>
      </c>
      <c r="AG74" s="74">
        <f t="shared" si="22"/>
        <v>6000</v>
      </c>
      <c r="AH74" s="70">
        <f t="shared" si="25"/>
        <v>15</v>
      </c>
      <c r="AI74" s="92">
        <f t="shared" si="23"/>
        <v>90000</v>
      </c>
    </row>
    <row r="75" spans="1:35" x14ac:dyDescent="0.25">
      <c r="A75" s="93"/>
      <c r="B75" s="96" t="s">
        <v>44</v>
      </c>
      <c r="C75" s="75">
        <v>4</v>
      </c>
      <c r="D75" s="94">
        <v>6000</v>
      </c>
      <c r="E75" s="95">
        <f t="shared" si="24"/>
        <v>24000</v>
      </c>
      <c r="F75" s="75">
        <v>6</v>
      </c>
      <c r="G75" s="76"/>
      <c r="H75" s="76"/>
      <c r="I75" s="76"/>
      <c r="J75" s="76"/>
      <c r="K75" s="77">
        <v>5</v>
      </c>
      <c r="L75" s="77"/>
      <c r="M75" s="77"/>
      <c r="N75" s="77"/>
      <c r="O75" s="77"/>
      <c r="P75" s="77"/>
      <c r="Q75" s="77"/>
      <c r="R75" s="78">
        <f t="shared" si="19"/>
        <v>11</v>
      </c>
      <c r="S75" s="74">
        <f t="shared" si="20"/>
        <v>66000</v>
      </c>
      <c r="T75" s="75">
        <v>1</v>
      </c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7"/>
      <c r="AF75" s="78">
        <f t="shared" si="21"/>
        <v>1</v>
      </c>
      <c r="AG75" s="74">
        <f t="shared" si="22"/>
        <v>6000</v>
      </c>
      <c r="AH75" s="70">
        <f t="shared" si="25"/>
        <v>14</v>
      </c>
      <c r="AI75" s="92">
        <f t="shared" si="23"/>
        <v>84000</v>
      </c>
    </row>
    <row r="76" spans="1:35" x14ac:dyDescent="0.25">
      <c r="A76" s="93"/>
      <c r="B76" s="96" t="s">
        <v>45</v>
      </c>
      <c r="C76" s="75">
        <v>1</v>
      </c>
      <c r="D76" s="94">
        <v>6000</v>
      </c>
      <c r="E76" s="95">
        <f t="shared" si="24"/>
        <v>6000</v>
      </c>
      <c r="F76" s="75">
        <v>24</v>
      </c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8">
        <f t="shared" si="19"/>
        <v>24</v>
      </c>
      <c r="S76" s="74">
        <f t="shared" si="20"/>
        <v>144000</v>
      </c>
      <c r="T76" s="75">
        <v>1</v>
      </c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7"/>
      <c r="AF76" s="78">
        <f t="shared" si="21"/>
        <v>1</v>
      </c>
      <c r="AG76" s="74">
        <f t="shared" si="22"/>
        <v>6000</v>
      </c>
      <c r="AH76" s="70">
        <f t="shared" si="25"/>
        <v>24</v>
      </c>
      <c r="AI76" s="92">
        <f t="shared" si="23"/>
        <v>144000</v>
      </c>
    </row>
    <row r="77" spans="1:35" x14ac:dyDescent="0.25">
      <c r="A77" s="93"/>
      <c r="B77" s="96" t="s">
        <v>46</v>
      </c>
      <c r="C77" s="75">
        <v>1</v>
      </c>
      <c r="D77" s="94">
        <v>12000</v>
      </c>
      <c r="E77" s="95">
        <f t="shared" si="24"/>
        <v>12000</v>
      </c>
      <c r="F77" s="75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8">
        <f t="shared" si="19"/>
        <v>0</v>
      </c>
      <c r="S77" s="74">
        <f t="shared" si="20"/>
        <v>0</v>
      </c>
      <c r="T77" s="75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7"/>
      <c r="AF77" s="78">
        <f t="shared" si="21"/>
        <v>0</v>
      </c>
      <c r="AG77" s="74">
        <f t="shared" si="22"/>
        <v>0</v>
      </c>
      <c r="AH77" s="70">
        <f t="shared" si="25"/>
        <v>1</v>
      </c>
      <c r="AI77" s="92">
        <f t="shared" si="23"/>
        <v>12000</v>
      </c>
    </row>
    <row r="78" spans="1:35" x14ac:dyDescent="0.25">
      <c r="A78" s="97"/>
      <c r="B78" s="96" t="s">
        <v>47</v>
      </c>
      <c r="C78" s="75">
        <v>1</v>
      </c>
      <c r="D78" s="94">
        <v>10000</v>
      </c>
      <c r="E78" s="95">
        <f t="shared" si="24"/>
        <v>10000</v>
      </c>
      <c r="F78" s="75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8">
        <f t="shared" si="19"/>
        <v>0</v>
      </c>
      <c r="S78" s="74">
        <f t="shared" si="20"/>
        <v>0</v>
      </c>
      <c r="T78" s="75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7"/>
      <c r="AF78" s="78">
        <f t="shared" si="21"/>
        <v>0</v>
      </c>
      <c r="AG78" s="74">
        <f t="shared" si="22"/>
        <v>0</v>
      </c>
      <c r="AH78" s="70">
        <f t="shared" si="25"/>
        <v>1</v>
      </c>
      <c r="AI78" s="92">
        <f t="shared" si="23"/>
        <v>10000</v>
      </c>
    </row>
    <row r="79" spans="1:35" x14ac:dyDescent="0.25">
      <c r="A79" s="97"/>
      <c r="B79" s="96" t="s">
        <v>55</v>
      </c>
      <c r="C79" s="75">
        <v>1</v>
      </c>
      <c r="D79" s="94">
        <v>7500</v>
      </c>
      <c r="E79" s="95">
        <f t="shared" si="24"/>
        <v>7500</v>
      </c>
      <c r="F79" s="75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8">
        <f t="shared" si="19"/>
        <v>0</v>
      </c>
      <c r="S79" s="74">
        <f t="shared" si="20"/>
        <v>0</v>
      </c>
      <c r="T79" s="75">
        <v>1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7"/>
      <c r="AF79" s="78">
        <f t="shared" si="21"/>
        <v>1</v>
      </c>
      <c r="AG79" s="74">
        <f t="shared" si="22"/>
        <v>7500</v>
      </c>
      <c r="AH79" s="70">
        <f t="shared" si="25"/>
        <v>0</v>
      </c>
      <c r="AI79" s="92">
        <f t="shared" si="23"/>
        <v>0</v>
      </c>
    </row>
    <row r="80" spans="1:35" x14ac:dyDescent="0.25">
      <c r="A80" s="97"/>
      <c r="B80" s="96" t="s">
        <v>152</v>
      </c>
      <c r="C80" s="75">
        <v>1</v>
      </c>
      <c r="D80" s="94">
        <v>25000</v>
      </c>
      <c r="E80" s="95">
        <f t="shared" si="24"/>
        <v>25000</v>
      </c>
      <c r="F80" s="75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8">
        <f t="shared" si="19"/>
        <v>0</v>
      </c>
      <c r="S80" s="74">
        <f t="shared" si="20"/>
        <v>0</v>
      </c>
      <c r="T80" s="75">
        <v>1</v>
      </c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7"/>
      <c r="AF80" s="78">
        <f t="shared" si="21"/>
        <v>1</v>
      </c>
      <c r="AG80" s="74">
        <f t="shared" si="22"/>
        <v>25000</v>
      </c>
      <c r="AH80" s="75">
        <f t="shared" si="25"/>
        <v>0</v>
      </c>
      <c r="AI80" s="92">
        <f t="shared" si="23"/>
        <v>0</v>
      </c>
    </row>
    <row r="81" spans="1:37" x14ac:dyDescent="0.25">
      <c r="A81" s="97"/>
      <c r="B81" s="96"/>
      <c r="C81" s="75"/>
      <c r="D81" s="94"/>
      <c r="E81" s="95"/>
      <c r="F81" s="75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8"/>
      <c r="S81" s="74"/>
      <c r="T81" s="75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7"/>
      <c r="AF81" s="78"/>
      <c r="AG81" s="74"/>
      <c r="AH81" s="75"/>
      <c r="AI81" s="92"/>
    </row>
    <row r="82" spans="1:37" x14ac:dyDescent="0.25">
      <c r="A82" s="97"/>
      <c r="B82" s="96"/>
      <c r="C82" s="75"/>
      <c r="D82" s="94"/>
      <c r="E82" s="95"/>
      <c r="F82" s="75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8"/>
      <c r="S82" s="74"/>
      <c r="T82" s="75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7"/>
      <c r="AF82" s="78"/>
      <c r="AG82" s="74"/>
      <c r="AH82" s="75"/>
      <c r="AI82" s="92"/>
    </row>
    <row r="83" spans="1:37" x14ac:dyDescent="0.25">
      <c r="A83" s="97"/>
      <c r="B83" s="96"/>
      <c r="C83" s="75"/>
      <c r="D83" s="94"/>
      <c r="E83" s="95"/>
      <c r="F83" s="75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8"/>
      <c r="S83" s="74"/>
      <c r="T83" s="75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7"/>
      <c r="AF83" s="78"/>
      <c r="AG83" s="74"/>
      <c r="AH83" s="75"/>
      <c r="AI83" s="92"/>
    </row>
    <row r="84" spans="1:37" x14ac:dyDescent="0.25">
      <c r="A84" s="97"/>
      <c r="B84" s="96"/>
      <c r="C84" s="75"/>
      <c r="D84" s="94"/>
      <c r="E84" s="95"/>
      <c r="F84" s="75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8"/>
      <c r="S84" s="74"/>
      <c r="T84" s="75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7"/>
      <c r="AF84" s="78"/>
      <c r="AG84" s="74"/>
      <c r="AH84" s="75"/>
      <c r="AI84" s="92"/>
    </row>
    <row r="85" spans="1:37" x14ac:dyDescent="0.25">
      <c r="A85" s="97"/>
      <c r="B85" s="96"/>
      <c r="C85" s="75"/>
      <c r="D85" s="94"/>
      <c r="E85" s="95"/>
      <c r="F85" s="75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8"/>
      <c r="S85" s="74"/>
      <c r="T85" s="75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7"/>
      <c r="AF85" s="78"/>
      <c r="AG85" s="74"/>
      <c r="AH85" s="75"/>
      <c r="AI85" s="92"/>
    </row>
    <row r="86" spans="1:37" x14ac:dyDescent="0.25">
      <c r="A86" s="97"/>
      <c r="B86" s="96"/>
      <c r="C86" s="75"/>
      <c r="D86" s="94"/>
      <c r="E86" s="95"/>
      <c r="F86" s="75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8"/>
      <c r="S86" s="74"/>
      <c r="T86" s="75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7"/>
      <c r="AF86" s="78"/>
      <c r="AG86" s="74"/>
      <c r="AH86" s="75"/>
      <c r="AI86" s="92"/>
    </row>
    <row r="87" spans="1:37" x14ac:dyDescent="0.25">
      <c r="A87" s="97"/>
      <c r="B87" s="96"/>
      <c r="C87" s="75"/>
      <c r="D87" s="94"/>
      <c r="E87" s="95"/>
      <c r="F87" s="75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8"/>
      <c r="S87" s="74"/>
      <c r="T87" s="75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7"/>
      <c r="AF87" s="78"/>
      <c r="AG87" s="74"/>
      <c r="AH87" s="75"/>
      <c r="AI87" s="92"/>
    </row>
    <row r="88" spans="1:37" x14ac:dyDescent="0.25">
      <c r="A88" s="97"/>
      <c r="B88" s="96"/>
      <c r="C88" s="75"/>
      <c r="D88" s="94"/>
      <c r="E88" s="95"/>
      <c r="F88" s="75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8"/>
      <c r="S88" s="74"/>
      <c r="T88" s="75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7"/>
      <c r="AF88" s="78"/>
      <c r="AG88" s="74"/>
      <c r="AH88" s="75"/>
      <c r="AI88" s="92"/>
    </row>
    <row r="89" spans="1:37" x14ac:dyDescent="0.25">
      <c r="A89" s="97"/>
      <c r="B89" s="96"/>
      <c r="C89" s="75"/>
      <c r="D89" s="94"/>
      <c r="E89" s="95"/>
      <c r="F89" s="75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8"/>
      <c r="S89" s="79"/>
      <c r="T89" s="75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7"/>
      <c r="AF89" s="78"/>
      <c r="AG89" s="79"/>
      <c r="AH89" s="75"/>
      <c r="AI89" s="98"/>
    </row>
    <row r="90" spans="1:37" ht="15.75" thickBot="1" x14ac:dyDescent="0.3">
      <c r="A90" s="99"/>
      <c r="B90" s="100"/>
      <c r="C90" s="80"/>
      <c r="D90" s="101"/>
      <c r="E90" s="102"/>
      <c r="F90" s="80"/>
      <c r="G90" s="81"/>
      <c r="H90" s="81"/>
      <c r="I90" s="81"/>
      <c r="J90" s="81"/>
      <c r="K90" s="82"/>
      <c r="L90" s="82"/>
      <c r="M90" s="82"/>
      <c r="N90" s="82"/>
      <c r="O90" s="82"/>
      <c r="P90" s="82"/>
      <c r="Q90" s="82"/>
      <c r="R90" s="83"/>
      <c r="S90" s="84"/>
      <c r="T90" s="80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2"/>
      <c r="AF90" s="83"/>
      <c r="AG90" s="84"/>
      <c r="AH90" s="80"/>
      <c r="AI90" s="103"/>
    </row>
    <row r="91" spans="1:37" ht="15.75" thickBot="1" x14ac:dyDescent="0.3">
      <c r="A91" s="174" t="s">
        <v>12</v>
      </c>
      <c r="B91" s="175"/>
      <c r="C91" s="104"/>
      <c r="D91" s="105"/>
      <c r="E91" s="106">
        <f>SUM(E70:E90)</f>
        <v>753500</v>
      </c>
      <c r="F91" s="107"/>
      <c r="G91" s="108"/>
      <c r="H91" s="108"/>
      <c r="I91" s="108"/>
      <c r="J91" s="108"/>
      <c r="K91" s="106"/>
      <c r="L91" s="106"/>
      <c r="M91" s="106"/>
      <c r="N91" s="106"/>
      <c r="O91" s="106"/>
      <c r="P91" s="106"/>
      <c r="Q91" s="106"/>
      <c r="R91" s="106"/>
      <c r="S91" s="109">
        <f t="shared" ref="S91" si="26">SUM(S70:S90)</f>
        <v>644000</v>
      </c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6"/>
      <c r="AF91" s="106"/>
      <c r="AG91" s="106">
        <f t="shared" ref="AG91" si="27">SUM(AG70:AG90)</f>
        <v>992500</v>
      </c>
      <c r="AH91" s="107"/>
      <c r="AI91" s="110">
        <f t="shared" ref="AI91" si="28">SUM(AI70:AI90)</f>
        <v>405000</v>
      </c>
      <c r="AK91" s="162">
        <f>AG91+AI91</f>
        <v>1397500</v>
      </c>
    </row>
    <row r="93" spans="1:37" x14ac:dyDescent="0.25">
      <c r="AK93" s="162">
        <f>SUM(AK28:AK92)</f>
        <v>4520000</v>
      </c>
    </row>
    <row r="95" spans="1:37" x14ac:dyDescent="0.25">
      <c r="S95" s="161"/>
    </row>
  </sheetData>
  <mergeCells count="51">
    <mergeCell ref="A1:AI1"/>
    <mergeCell ref="T5:AE5"/>
    <mergeCell ref="AF5:AG5"/>
    <mergeCell ref="AH5:AH6"/>
    <mergeCell ref="AI5:AI6"/>
    <mergeCell ref="T4:AG4"/>
    <mergeCell ref="AH4:AI4"/>
    <mergeCell ref="A2:AI2"/>
    <mergeCell ref="AH37:AH38"/>
    <mergeCell ref="AI37:AI38"/>
    <mergeCell ref="A28:B28"/>
    <mergeCell ref="A4:A6"/>
    <mergeCell ref="B4:B6"/>
    <mergeCell ref="C4:E4"/>
    <mergeCell ref="F4:S4"/>
    <mergeCell ref="C5:C6"/>
    <mergeCell ref="E5:E6"/>
    <mergeCell ref="F5:Q5"/>
    <mergeCell ref="R5:S5"/>
    <mergeCell ref="AF68:AG68"/>
    <mergeCell ref="AH68:AH69"/>
    <mergeCell ref="A33:AI33"/>
    <mergeCell ref="A34:AI34"/>
    <mergeCell ref="A36:A38"/>
    <mergeCell ref="B36:B38"/>
    <mergeCell ref="C36:E36"/>
    <mergeCell ref="F36:S36"/>
    <mergeCell ref="T36:AG36"/>
    <mergeCell ref="AH36:AI36"/>
    <mergeCell ref="C37:C38"/>
    <mergeCell ref="E37:E38"/>
    <mergeCell ref="F37:Q37"/>
    <mergeCell ref="R37:S37"/>
    <mergeCell ref="T37:AE37"/>
    <mergeCell ref="AF37:AG37"/>
    <mergeCell ref="AI68:AI69"/>
    <mergeCell ref="A91:B91"/>
    <mergeCell ref="A60:B60"/>
    <mergeCell ref="A64:AI64"/>
    <mergeCell ref="A65:AI65"/>
    <mergeCell ref="A67:A69"/>
    <mergeCell ref="B67:B69"/>
    <mergeCell ref="C67:E67"/>
    <mergeCell ref="F67:S67"/>
    <mergeCell ref="T67:AG67"/>
    <mergeCell ref="AH67:AI67"/>
    <mergeCell ref="C68:C69"/>
    <mergeCell ref="E68:E69"/>
    <mergeCell ref="F68:Q68"/>
    <mergeCell ref="R68:S68"/>
    <mergeCell ref="T68:AE68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topLeftCell="A26" workbookViewId="0">
      <selection activeCell="W42" sqref="W42"/>
    </sheetView>
  </sheetViews>
  <sheetFormatPr defaultRowHeight="15" x14ac:dyDescent="0.25"/>
  <cols>
    <col min="1" max="1" width="11.28515625" style="13" customWidth="1"/>
    <col min="2" max="2" width="18.140625" style="13" customWidth="1"/>
    <col min="3" max="3" width="4" style="14" customWidth="1"/>
    <col min="4" max="5" width="10.7109375" style="15" customWidth="1"/>
    <col min="6" max="18" width="4.7109375" style="16" customWidth="1"/>
    <col min="19" max="19" width="10.7109375" style="17" customWidth="1"/>
    <col min="20" max="20" width="9.140625" style="18"/>
  </cols>
  <sheetData>
    <row r="1" spans="1:19" x14ac:dyDescent="0.25">
      <c r="A1" s="197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19" x14ac:dyDescent="0.25">
      <c r="A2" s="197" t="s">
        <v>58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19" x14ac:dyDescent="0.25">
      <c r="A3" s="1"/>
      <c r="B3" s="7"/>
    </row>
    <row r="4" spans="1:19" ht="15.75" thickBot="1" x14ac:dyDescent="0.3">
      <c r="C4" s="48"/>
      <c r="D4" s="49"/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1:19" x14ac:dyDescent="0.25">
      <c r="A5" s="209" t="s">
        <v>13</v>
      </c>
      <c r="B5" s="212" t="s">
        <v>14</v>
      </c>
      <c r="C5" s="215" t="s">
        <v>2</v>
      </c>
      <c r="D5" s="216"/>
      <c r="E5" s="217"/>
      <c r="F5" s="218" t="s">
        <v>15</v>
      </c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20"/>
    </row>
    <row r="6" spans="1:19" x14ac:dyDescent="0.25">
      <c r="A6" s="210"/>
      <c r="B6" s="213"/>
      <c r="C6" s="198" t="s">
        <v>5</v>
      </c>
      <c r="D6" s="200" t="s">
        <v>6</v>
      </c>
      <c r="E6" s="202" t="s">
        <v>7</v>
      </c>
      <c r="F6" s="204" t="s">
        <v>16</v>
      </c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6"/>
      <c r="R6" s="221" t="s">
        <v>7</v>
      </c>
      <c r="S6" s="222"/>
    </row>
    <row r="7" spans="1:19" ht="15.75" thickBot="1" x14ac:dyDescent="0.3">
      <c r="A7" s="211"/>
      <c r="B7" s="214"/>
      <c r="C7" s="199"/>
      <c r="D7" s="201"/>
      <c r="E7" s="203"/>
      <c r="F7" s="52">
        <v>1</v>
      </c>
      <c r="G7" s="53">
        <v>2</v>
      </c>
      <c r="H7" s="52">
        <v>3</v>
      </c>
      <c r="I7" s="53">
        <v>4</v>
      </c>
      <c r="J7" s="52">
        <v>5</v>
      </c>
      <c r="K7" s="53">
        <v>6</v>
      </c>
      <c r="L7" s="52">
        <v>7</v>
      </c>
      <c r="M7" s="53">
        <v>8</v>
      </c>
      <c r="N7" s="52">
        <v>9</v>
      </c>
      <c r="O7" s="53">
        <v>10</v>
      </c>
      <c r="P7" s="52">
        <v>11</v>
      </c>
      <c r="Q7" s="53">
        <v>12</v>
      </c>
      <c r="R7" s="55" t="s">
        <v>5</v>
      </c>
      <c r="S7" s="54" t="s">
        <v>6</v>
      </c>
    </row>
    <row r="8" spans="1:19" ht="15.75" thickTop="1" x14ac:dyDescent="0.25">
      <c r="A8" s="19">
        <v>44623</v>
      </c>
      <c r="B8" s="20" t="s">
        <v>17</v>
      </c>
      <c r="C8" s="21">
        <v>1</v>
      </c>
      <c r="D8" s="22">
        <v>20000</v>
      </c>
      <c r="E8" s="23">
        <f t="shared" ref="E8:E40" si="0">C8*D8</f>
        <v>20000</v>
      </c>
      <c r="F8" s="24">
        <v>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f>SUM(F8:Q8)+C8</f>
        <v>2</v>
      </c>
      <c r="S8" s="26">
        <f>D8*R8</f>
        <v>40000</v>
      </c>
    </row>
    <row r="9" spans="1:19" x14ac:dyDescent="0.25">
      <c r="A9" s="27"/>
      <c r="B9" s="28" t="s">
        <v>18</v>
      </c>
      <c r="C9" s="29">
        <v>1</v>
      </c>
      <c r="D9" s="30">
        <v>50000</v>
      </c>
      <c r="E9" s="31">
        <f t="shared" si="0"/>
        <v>50000</v>
      </c>
      <c r="F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25">
        <f t="shared" ref="R9:R34" si="1">SUM(F9:Q9)+C9</f>
        <v>1</v>
      </c>
      <c r="S9" s="26">
        <f t="shared" ref="S9:S43" si="2">D9*R9</f>
        <v>50000</v>
      </c>
    </row>
    <row r="10" spans="1:19" x14ac:dyDescent="0.25">
      <c r="A10" s="27"/>
      <c r="B10" s="28" t="s">
        <v>52</v>
      </c>
      <c r="C10" s="29">
        <v>1</v>
      </c>
      <c r="D10" s="30">
        <v>15000</v>
      </c>
      <c r="E10" s="31">
        <f t="shared" si="0"/>
        <v>15000</v>
      </c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25">
        <f t="shared" si="1"/>
        <v>1</v>
      </c>
      <c r="S10" s="26">
        <f t="shared" si="2"/>
        <v>15000</v>
      </c>
    </row>
    <row r="11" spans="1:19" x14ac:dyDescent="0.25">
      <c r="A11" s="27"/>
      <c r="B11" s="28" t="s">
        <v>11</v>
      </c>
      <c r="C11" s="29">
        <v>6</v>
      </c>
      <c r="D11" s="30">
        <v>3000</v>
      </c>
      <c r="E11" s="31">
        <f t="shared" si="0"/>
        <v>18000</v>
      </c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25">
        <f t="shared" si="1"/>
        <v>6</v>
      </c>
      <c r="S11" s="26">
        <f t="shared" si="2"/>
        <v>18000</v>
      </c>
    </row>
    <row r="12" spans="1:19" x14ac:dyDescent="0.25">
      <c r="A12" s="27"/>
      <c r="B12" s="28" t="s">
        <v>19</v>
      </c>
      <c r="C12" s="29">
        <v>1</v>
      </c>
      <c r="D12" s="30">
        <v>15000</v>
      </c>
      <c r="E12" s="31">
        <f t="shared" si="0"/>
        <v>15000</v>
      </c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25">
        <f t="shared" si="1"/>
        <v>1</v>
      </c>
      <c r="S12" s="26">
        <f t="shared" si="2"/>
        <v>15000</v>
      </c>
    </row>
    <row r="13" spans="1:19" x14ac:dyDescent="0.25">
      <c r="A13" s="27"/>
      <c r="B13" s="28" t="s">
        <v>10</v>
      </c>
      <c r="C13" s="29">
        <v>1</v>
      </c>
      <c r="D13" s="30">
        <v>10000</v>
      </c>
      <c r="E13" s="31">
        <f t="shared" si="0"/>
        <v>10000</v>
      </c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25">
        <f t="shared" si="1"/>
        <v>1</v>
      </c>
      <c r="S13" s="26">
        <f t="shared" si="2"/>
        <v>10000</v>
      </c>
    </row>
    <row r="14" spans="1:19" x14ac:dyDescent="0.25">
      <c r="A14" s="27"/>
      <c r="B14" s="28" t="s">
        <v>20</v>
      </c>
      <c r="C14" s="29">
        <v>1</v>
      </c>
      <c r="D14" s="30">
        <v>150000</v>
      </c>
      <c r="E14" s="31">
        <f t="shared" si="0"/>
        <v>150000</v>
      </c>
      <c r="F14" s="32"/>
      <c r="G14" s="33"/>
      <c r="H14" s="33"/>
      <c r="I14" s="33"/>
      <c r="J14" s="33">
        <v>1</v>
      </c>
      <c r="K14" s="33"/>
      <c r="L14" s="33"/>
      <c r="M14" s="33"/>
      <c r="N14" s="33"/>
      <c r="O14" s="33"/>
      <c r="P14" s="33"/>
      <c r="Q14" s="33"/>
      <c r="R14" s="25">
        <f t="shared" si="1"/>
        <v>2</v>
      </c>
      <c r="S14" s="26">
        <f t="shared" si="2"/>
        <v>300000</v>
      </c>
    </row>
    <row r="15" spans="1:19" x14ac:dyDescent="0.25">
      <c r="A15" s="27"/>
      <c r="B15" s="28" t="s">
        <v>21</v>
      </c>
      <c r="C15" s="29">
        <v>1</v>
      </c>
      <c r="D15" s="30">
        <v>3000</v>
      </c>
      <c r="E15" s="31">
        <f t="shared" si="0"/>
        <v>3000</v>
      </c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5">
        <f t="shared" si="1"/>
        <v>1</v>
      </c>
      <c r="S15" s="26">
        <f t="shared" si="2"/>
        <v>3000</v>
      </c>
    </row>
    <row r="16" spans="1:19" x14ac:dyDescent="0.25">
      <c r="A16" s="27"/>
      <c r="B16" s="28" t="s">
        <v>22</v>
      </c>
      <c r="C16" s="29">
        <v>0</v>
      </c>
      <c r="D16" s="30">
        <v>0</v>
      </c>
      <c r="E16" s="31">
        <f t="shared" si="0"/>
        <v>0</v>
      </c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25">
        <f t="shared" si="1"/>
        <v>0</v>
      </c>
      <c r="S16" s="26">
        <f t="shared" si="2"/>
        <v>0</v>
      </c>
    </row>
    <row r="17" spans="1:19" x14ac:dyDescent="0.25">
      <c r="A17" s="27"/>
      <c r="B17" s="28" t="s">
        <v>23</v>
      </c>
      <c r="C17" s="29">
        <v>1</v>
      </c>
      <c r="D17" s="30">
        <v>20000</v>
      </c>
      <c r="E17" s="31">
        <f t="shared" si="0"/>
        <v>20000</v>
      </c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5">
        <f t="shared" si="1"/>
        <v>1</v>
      </c>
      <c r="S17" s="26">
        <f t="shared" si="2"/>
        <v>20000</v>
      </c>
    </row>
    <row r="18" spans="1:19" x14ac:dyDescent="0.25">
      <c r="A18" s="27"/>
      <c r="B18" s="28" t="s">
        <v>24</v>
      </c>
      <c r="C18" s="29">
        <v>1</v>
      </c>
      <c r="D18" s="30">
        <v>5000</v>
      </c>
      <c r="E18" s="31">
        <f t="shared" si="0"/>
        <v>5000</v>
      </c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25">
        <f t="shared" si="1"/>
        <v>1</v>
      </c>
      <c r="S18" s="26">
        <f t="shared" si="2"/>
        <v>5000</v>
      </c>
    </row>
    <row r="19" spans="1:19" x14ac:dyDescent="0.25">
      <c r="A19" s="27"/>
      <c r="B19" s="28" t="s">
        <v>25</v>
      </c>
      <c r="C19" s="29">
        <v>1</v>
      </c>
      <c r="D19" s="30">
        <v>35000</v>
      </c>
      <c r="E19" s="31">
        <f t="shared" si="0"/>
        <v>35000</v>
      </c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5">
        <f t="shared" si="1"/>
        <v>1</v>
      </c>
      <c r="S19" s="26">
        <f t="shared" si="2"/>
        <v>35000</v>
      </c>
    </row>
    <row r="20" spans="1:19" x14ac:dyDescent="0.25">
      <c r="A20" s="27"/>
      <c r="B20" s="28" t="s">
        <v>37</v>
      </c>
      <c r="C20" s="29">
        <v>2</v>
      </c>
      <c r="D20" s="30">
        <v>25000</v>
      </c>
      <c r="E20" s="31">
        <f t="shared" si="0"/>
        <v>50000</v>
      </c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25">
        <f t="shared" si="1"/>
        <v>2</v>
      </c>
      <c r="S20" s="26">
        <f t="shared" si="2"/>
        <v>50000</v>
      </c>
    </row>
    <row r="21" spans="1:19" x14ac:dyDescent="0.25">
      <c r="A21" s="27"/>
      <c r="B21" s="28" t="s">
        <v>26</v>
      </c>
      <c r="C21" s="29">
        <v>1</v>
      </c>
      <c r="D21" s="30">
        <v>24000</v>
      </c>
      <c r="E21" s="31">
        <f t="shared" si="0"/>
        <v>24000</v>
      </c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25">
        <f t="shared" si="1"/>
        <v>1</v>
      </c>
      <c r="S21" s="26">
        <f t="shared" si="2"/>
        <v>24000</v>
      </c>
    </row>
    <row r="22" spans="1:19" x14ac:dyDescent="0.25">
      <c r="A22" s="27"/>
      <c r="B22" s="28" t="s">
        <v>36</v>
      </c>
      <c r="C22" s="29">
        <v>2</v>
      </c>
      <c r="D22" s="30">
        <v>15000</v>
      </c>
      <c r="E22" s="31">
        <f t="shared" si="0"/>
        <v>30000</v>
      </c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25">
        <f t="shared" si="1"/>
        <v>2</v>
      </c>
      <c r="S22" s="26">
        <f t="shared" si="2"/>
        <v>30000</v>
      </c>
    </row>
    <row r="23" spans="1:19" x14ac:dyDescent="0.25">
      <c r="A23" s="27"/>
      <c r="B23" s="28" t="s">
        <v>27</v>
      </c>
      <c r="C23" s="29">
        <v>1</v>
      </c>
      <c r="D23" s="30">
        <v>25000</v>
      </c>
      <c r="E23" s="31">
        <f t="shared" si="0"/>
        <v>25000</v>
      </c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25">
        <f t="shared" si="1"/>
        <v>1</v>
      </c>
      <c r="S23" s="26">
        <f t="shared" si="2"/>
        <v>25000</v>
      </c>
    </row>
    <row r="24" spans="1:19" x14ac:dyDescent="0.25">
      <c r="A24" s="27"/>
      <c r="B24" s="28" t="s">
        <v>28</v>
      </c>
      <c r="C24" s="29">
        <v>7</v>
      </c>
      <c r="D24" s="30">
        <v>9000</v>
      </c>
      <c r="E24" s="31">
        <f t="shared" si="0"/>
        <v>63000</v>
      </c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25">
        <f t="shared" si="1"/>
        <v>7</v>
      </c>
      <c r="S24" s="26">
        <f t="shared" si="2"/>
        <v>63000</v>
      </c>
    </row>
    <row r="25" spans="1:19" x14ac:dyDescent="0.25">
      <c r="A25" s="27"/>
      <c r="B25" s="28" t="s">
        <v>29</v>
      </c>
      <c r="C25" s="29">
        <v>6</v>
      </c>
      <c r="D25" s="30">
        <v>3000</v>
      </c>
      <c r="E25" s="31">
        <f t="shared" si="0"/>
        <v>18000</v>
      </c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25">
        <f t="shared" si="1"/>
        <v>6</v>
      </c>
      <c r="S25" s="26">
        <f t="shared" si="2"/>
        <v>18000</v>
      </c>
    </row>
    <row r="26" spans="1:19" x14ac:dyDescent="0.25">
      <c r="A26" s="27"/>
      <c r="B26" s="28" t="s">
        <v>30</v>
      </c>
      <c r="C26" s="29">
        <v>6</v>
      </c>
      <c r="D26" s="30">
        <v>3000</v>
      </c>
      <c r="E26" s="31">
        <f t="shared" si="0"/>
        <v>18000</v>
      </c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5">
        <f t="shared" si="1"/>
        <v>6</v>
      </c>
      <c r="S26" s="26">
        <f t="shared" si="2"/>
        <v>18000</v>
      </c>
    </row>
    <row r="27" spans="1:19" x14ac:dyDescent="0.25">
      <c r="A27" s="27"/>
      <c r="B27" s="28" t="s">
        <v>31</v>
      </c>
      <c r="C27" s="29">
        <v>1</v>
      </c>
      <c r="D27" s="30">
        <v>90000</v>
      </c>
      <c r="E27" s="31">
        <f t="shared" si="0"/>
        <v>90000</v>
      </c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25">
        <f t="shared" si="1"/>
        <v>1</v>
      </c>
      <c r="S27" s="26">
        <f t="shared" si="2"/>
        <v>90000</v>
      </c>
    </row>
    <row r="28" spans="1:19" x14ac:dyDescent="0.25">
      <c r="A28" s="27"/>
      <c r="B28" s="28" t="s">
        <v>32</v>
      </c>
      <c r="C28" s="29">
        <v>1</v>
      </c>
      <c r="D28" s="30">
        <v>3000</v>
      </c>
      <c r="E28" s="31">
        <f t="shared" si="0"/>
        <v>3000</v>
      </c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5">
        <f t="shared" si="1"/>
        <v>1</v>
      </c>
      <c r="S28" s="26">
        <f t="shared" si="2"/>
        <v>3000</v>
      </c>
    </row>
    <row r="29" spans="1:19" x14ac:dyDescent="0.25">
      <c r="A29" s="27"/>
      <c r="B29" s="28" t="s">
        <v>33</v>
      </c>
      <c r="C29" s="29">
        <v>6</v>
      </c>
      <c r="D29" s="30">
        <v>1500</v>
      </c>
      <c r="E29" s="31">
        <f t="shared" si="0"/>
        <v>9000</v>
      </c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>
        <f t="shared" si="1"/>
        <v>6</v>
      </c>
      <c r="S29" s="26">
        <f t="shared" si="2"/>
        <v>9000</v>
      </c>
    </row>
    <row r="30" spans="1:19" x14ac:dyDescent="0.25">
      <c r="A30" s="27"/>
      <c r="B30" s="28" t="s">
        <v>34</v>
      </c>
      <c r="C30" s="29">
        <v>6</v>
      </c>
      <c r="D30" s="30">
        <v>1500</v>
      </c>
      <c r="E30" s="31">
        <f t="shared" si="0"/>
        <v>9000</v>
      </c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25">
        <f t="shared" si="1"/>
        <v>6</v>
      </c>
      <c r="S30" s="26">
        <f t="shared" si="2"/>
        <v>9000</v>
      </c>
    </row>
    <row r="31" spans="1:19" x14ac:dyDescent="0.25">
      <c r="A31" s="27"/>
      <c r="B31" s="28" t="s">
        <v>35</v>
      </c>
      <c r="C31" s="29">
        <v>0</v>
      </c>
      <c r="D31" s="30">
        <v>0</v>
      </c>
      <c r="E31" s="31">
        <f t="shared" si="0"/>
        <v>0</v>
      </c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5">
        <f t="shared" si="1"/>
        <v>0</v>
      </c>
      <c r="S31" s="26">
        <f t="shared" si="2"/>
        <v>0</v>
      </c>
    </row>
    <row r="32" spans="1:19" x14ac:dyDescent="0.25">
      <c r="A32" s="27"/>
      <c r="B32" s="28" t="s">
        <v>38</v>
      </c>
      <c r="C32" s="29">
        <v>1</v>
      </c>
      <c r="D32" s="30">
        <v>100000</v>
      </c>
      <c r="E32" s="31">
        <f t="shared" si="0"/>
        <v>100000</v>
      </c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25">
        <f t="shared" si="1"/>
        <v>1</v>
      </c>
      <c r="S32" s="26">
        <f t="shared" si="2"/>
        <v>100000</v>
      </c>
    </row>
    <row r="33" spans="1:20" x14ac:dyDescent="0.25">
      <c r="A33" s="27"/>
      <c r="B33" s="28" t="s">
        <v>39</v>
      </c>
      <c r="C33" s="29">
        <v>2</v>
      </c>
      <c r="D33" s="30">
        <v>55000</v>
      </c>
      <c r="E33" s="31">
        <f t="shared" si="0"/>
        <v>110000</v>
      </c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25">
        <f t="shared" si="1"/>
        <v>2</v>
      </c>
      <c r="S33" s="26">
        <f t="shared" si="2"/>
        <v>110000</v>
      </c>
    </row>
    <row r="34" spans="1:20" x14ac:dyDescent="0.25">
      <c r="A34" s="27"/>
      <c r="B34" s="28" t="s">
        <v>40</v>
      </c>
      <c r="C34" s="29">
        <v>1</v>
      </c>
      <c r="D34" s="30">
        <v>150000</v>
      </c>
      <c r="E34" s="31">
        <f t="shared" si="0"/>
        <v>150000</v>
      </c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25">
        <f t="shared" si="1"/>
        <v>1</v>
      </c>
      <c r="S34" s="26">
        <f t="shared" si="2"/>
        <v>150000</v>
      </c>
    </row>
    <row r="35" spans="1:20" x14ac:dyDescent="0.25">
      <c r="A35" s="27"/>
      <c r="B35" s="28" t="s">
        <v>41</v>
      </c>
      <c r="C35" s="29">
        <v>12</v>
      </c>
      <c r="D35" s="30">
        <v>35000</v>
      </c>
      <c r="E35" s="31">
        <f>C35*D35</f>
        <v>420000</v>
      </c>
      <c r="F35" s="32">
        <v>1</v>
      </c>
      <c r="G35" s="33"/>
      <c r="H35" s="33"/>
      <c r="I35" s="33"/>
      <c r="J35" s="33"/>
      <c r="K35" s="33"/>
      <c r="L35" s="33"/>
      <c r="M35" s="33"/>
      <c r="N35" s="33">
        <v>3</v>
      </c>
      <c r="O35" s="33"/>
      <c r="P35" s="33"/>
      <c r="Q35" s="33"/>
      <c r="R35" s="25">
        <f>SUM(F35:Q35)+C35</f>
        <v>16</v>
      </c>
      <c r="S35" s="26">
        <f t="shared" si="2"/>
        <v>560000</v>
      </c>
    </row>
    <row r="36" spans="1:20" x14ac:dyDescent="0.25">
      <c r="A36" s="27"/>
      <c r="B36" s="28" t="s">
        <v>50</v>
      </c>
      <c r="C36" s="29">
        <v>2</v>
      </c>
      <c r="D36" s="30">
        <v>10000</v>
      </c>
      <c r="E36" s="31">
        <f t="shared" si="0"/>
        <v>20000</v>
      </c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5">
        <f t="shared" ref="R36:R40" si="3">SUM(F36:Q36)+C36</f>
        <v>2</v>
      </c>
      <c r="S36" s="26">
        <f>D36*R36</f>
        <v>20000</v>
      </c>
    </row>
    <row r="37" spans="1:20" x14ac:dyDescent="0.25">
      <c r="A37" s="27"/>
      <c r="B37" s="28" t="s">
        <v>51</v>
      </c>
      <c r="C37" s="29">
        <v>2</v>
      </c>
      <c r="D37" s="30">
        <v>20000</v>
      </c>
      <c r="E37" s="31">
        <f t="shared" si="0"/>
        <v>40000</v>
      </c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25">
        <f t="shared" si="3"/>
        <v>2</v>
      </c>
      <c r="S37" s="26">
        <f t="shared" si="2"/>
        <v>40000</v>
      </c>
    </row>
    <row r="38" spans="1:20" x14ac:dyDescent="0.25">
      <c r="A38" s="27"/>
      <c r="B38" s="28" t="s">
        <v>56</v>
      </c>
      <c r="C38" s="29">
        <v>1</v>
      </c>
      <c r="D38" s="30">
        <v>65000</v>
      </c>
      <c r="E38" s="31">
        <f t="shared" si="0"/>
        <v>65000</v>
      </c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25">
        <f t="shared" si="3"/>
        <v>1</v>
      </c>
      <c r="S38" s="26">
        <f t="shared" si="2"/>
        <v>65000</v>
      </c>
    </row>
    <row r="39" spans="1:20" x14ac:dyDescent="0.25">
      <c r="A39" s="27"/>
      <c r="B39" s="28" t="s">
        <v>57</v>
      </c>
      <c r="C39" s="29">
        <v>20</v>
      </c>
      <c r="D39" s="30">
        <v>12000</v>
      </c>
      <c r="E39" s="31">
        <f t="shared" si="0"/>
        <v>240000</v>
      </c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5">
        <f t="shared" si="3"/>
        <v>20</v>
      </c>
      <c r="S39" s="26">
        <f t="shared" si="2"/>
        <v>240000</v>
      </c>
    </row>
    <row r="40" spans="1:20" x14ac:dyDescent="0.25">
      <c r="A40" s="27"/>
      <c r="B40" s="28" t="s">
        <v>154</v>
      </c>
      <c r="C40" s="29">
        <v>1</v>
      </c>
      <c r="D40" s="30">
        <v>10000</v>
      </c>
      <c r="E40" s="31">
        <f t="shared" si="0"/>
        <v>10000</v>
      </c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25">
        <f t="shared" si="3"/>
        <v>1</v>
      </c>
      <c r="S40" s="26">
        <f t="shared" si="2"/>
        <v>10000</v>
      </c>
    </row>
    <row r="41" spans="1:20" x14ac:dyDescent="0.25">
      <c r="A41" s="27"/>
      <c r="B41" s="28"/>
      <c r="C41" s="29"/>
      <c r="D41" s="30"/>
      <c r="E41" s="31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25"/>
      <c r="S41" s="26">
        <f t="shared" si="2"/>
        <v>0</v>
      </c>
    </row>
    <row r="42" spans="1:20" x14ac:dyDescent="0.25">
      <c r="A42" s="27"/>
      <c r="B42" s="28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26">
        <f t="shared" si="2"/>
        <v>0</v>
      </c>
    </row>
    <row r="43" spans="1:20" ht="15.75" thickBot="1" x14ac:dyDescent="0.3">
      <c r="A43" s="34"/>
      <c r="B43" s="35"/>
      <c r="C43" s="36"/>
      <c r="D43" s="37"/>
      <c r="E43" s="38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26">
        <f t="shared" si="2"/>
        <v>0</v>
      </c>
    </row>
    <row r="44" spans="1:20" ht="15.75" thickBot="1" x14ac:dyDescent="0.3">
      <c r="A44" s="207" t="s">
        <v>12</v>
      </c>
      <c r="B44" s="208"/>
      <c r="C44" s="41"/>
      <c r="D44" s="42"/>
      <c r="E44" s="56">
        <f>SUM(E8:E43)</f>
        <v>1835000</v>
      </c>
      <c r="F44" s="4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57">
        <f>SUM(S8:S43)</f>
        <v>2145000</v>
      </c>
      <c r="T44" s="45"/>
    </row>
  </sheetData>
  <mergeCells count="12">
    <mergeCell ref="A44:B44"/>
    <mergeCell ref="A5:A7"/>
    <mergeCell ref="B5:B7"/>
    <mergeCell ref="C5:E5"/>
    <mergeCell ref="F5:S5"/>
    <mergeCell ref="R6:S6"/>
    <mergeCell ref="A1:S1"/>
    <mergeCell ref="A2:S2"/>
    <mergeCell ref="C6:C7"/>
    <mergeCell ref="D6:D7"/>
    <mergeCell ref="E6:E7"/>
    <mergeCell ref="F6:Q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32"/>
  <sheetViews>
    <sheetView workbookViewId="0">
      <selection activeCell="L26" sqref="L26"/>
    </sheetView>
  </sheetViews>
  <sheetFormatPr defaultRowHeight="15" x14ac:dyDescent="0.25"/>
  <cols>
    <col min="2" max="2" width="26.5703125" style="156" customWidth="1"/>
    <col min="3" max="3" width="20.7109375" customWidth="1"/>
    <col min="4" max="4" width="20.7109375" style="62" customWidth="1"/>
  </cols>
  <sheetData>
    <row r="2" spans="2:4" ht="15.75" x14ac:dyDescent="0.25">
      <c r="B2" s="223" t="s">
        <v>71</v>
      </c>
      <c r="C2" s="223"/>
      <c r="D2" s="223"/>
    </row>
    <row r="3" spans="2:4" ht="15.75" x14ac:dyDescent="0.25">
      <c r="B3" s="224" t="s">
        <v>144</v>
      </c>
      <c r="C3" s="224"/>
      <c r="D3" s="224"/>
    </row>
    <row r="5" spans="2:4" x14ac:dyDescent="0.25">
      <c r="B5" s="64" t="s">
        <v>140</v>
      </c>
      <c r="C5" s="59" t="s">
        <v>60</v>
      </c>
      <c r="D5" s="60" t="s">
        <v>61</v>
      </c>
    </row>
    <row r="6" spans="2:4" x14ac:dyDescent="0.25">
      <c r="B6" s="157">
        <v>44624</v>
      </c>
      <c r="C6" s="66" t="s">
        <v>62</v>
      </c>
      <c r="D6" s="61">
        <v>250000</v>
      </c>
    </row>
    <row r="7" spans="2:4" x14ac:dyDescent="0.25">
      <c r="B7" s="157">
        <v>44718</v>
      </c>
      <c r="C7" s="66" t="s">
        <v>63</v>
      </c>
      <c r="D7" s="61">
        <v>50000</v>
      </c>
    </row>
    <row r="8" spans="2:4" x14ac:dyDescent="0.25">
      <c r="B8" s="157">
        <v>44814</v>
      </c>
      <c r="C8" s="66" t="s">
        <v>63</v>
      </c>
      <c r="D8" s="61">
        <v>50000</v>
      </c>
    </row>
    <row r="9" spans="2:4" x14ac:dyDescent="0.25">
      <c r="B9" s="157">
        <v>44913</v>
      </c>
      <c r="C9" s="66" t="s">
        <v>63</v>
      </c>
      <c r="D9" s="61">
        <v>50000</v>
      </c>
    </row>
    <row r="10" spans="2:4" x14ac:dyDescent="0.25">
      <c r="B10" s="157">
        <v>44959</v>
      </c>
      <c r="C10" s="66" t="s">
        <v>63</v>
      </c>
      <c r="D10" s="61">
        <v>50000</v>
      </c>
    </row>
    <row r="11" spans="2:4" x14ac:dyDescent="0.25">
      <c r="B11" s="157"/>
      <c r="C11" s="66" t="s">
        <v>69</v>
      </c>
      <c r="D11" s="61">
        <v>35000</v>
      </c>
    </row>
    <row r="12" spans="2:4" x14ac:dyDescent="0.25">
      <c r="B12" s="157"/>
      <c r="C12" s="66" t="s">
        <v>64</v>
      </c>
      <c r="D12" s="63">
        <v>20000</v>
      </c>
    </row>
    <row r="13" spans="2:4" x14ac:dyDescent="0.25">
      <c r="B13" s="157"/>
      <c r="C13" s="66" t="s">
        <v>72</v>
      </c>
      <c r="D13" s="63">
        <v>90000</v>
      </c>
    </row>
    <row r="14" spans="2:4" x14ac:dyDescent="0.25">
      <c r="B14" s="157">
        <v>45020</v>
      </c>
      <c r="C14" s="66" t="s">
        <v>63</v>
      </c>
      <c r="D14" s="63">
        <v>50000</v>
      </c>
    </row>
    <row r="15" spans="2:4" x14ac:dyDescent="0.25">
      <c r="B15" s="157"/>
      <c r="C15" s="66" t="s">
        <v>65</v>
      </c>
      <c r="D15" s="63">
        <v>220000</v>
      </c>
    </row>
    <row r="16" spans="2:4" x14ac:dyDescent="0.25">
      <c r="B16" s="157">
        <v>45113</v>
      </c>
      <c r="C16" s="66" t="s">
        <v>63</v>
      </c>
      <c r="D16" s="63">
        <v>50000</v>
      </c>
    </row>
    <row r="17" spans="2:4" x14ac:dyDescent="0.25">
      <c r="B17" s="157"/>
      <c r="C17" s="66" t="s">
        <v>66</v>
      </c>
      <c r="D17" s="63">
        <v>45000</v>
      </c>
    </row>
    <row r="18" spans="2:4" x14ac:dyDescent="0.25">
      <c r="B18" s="157"/>
      <c r="C18" s="66" t="s">
        <v>67</v>
      </c>
      <c r="D18" s="63">
        <v>45000</v>
      </c>
    </row>
    <row r="19" spans="2:4" x14ac:dyDescent="0.25">
      <c r="B19" s="157"/>
      <c r="C19" s="66" t="s">
        <v>68</v>
      </c>
      <c r="D19" s="61">
        <v>35000</v>
      </c>
    </row>
    <row r="20" spans="2:4" x14ac:dyDescent="0.25">
      <c r="B20" s="157">
        <v>45176</v>
      </c>
      <c r="C20" s="66" t="s">
        <v>63</v>
      </c>
      <c r="D20" s="61">
        <v>50000</v>
      </c>
    </row>
    <row r="21" spans="2:4" x14ac:dyDescent="0.25">
      <c r="B21" s="157"/>
      <c r="C21" s="66" t="s">
        <v>68</v>
      </c>
      <c r="D21" s="61">
        <v>35000</v>
      </c>
    </row>
    <row r="22" spans="2:4" x14ac:dyDescent="0.25">
      <c r="B22" s="157">
        <v>45183</v>
      </c>
      <c r="C22" s="66" t="s">
        <v>63</v>
      </c>
      <c r="D22" s="61">
        <v>50000</v>
      </c>
    </row>
    <row r="23" spans="2:4" x14ac:dyDescent="0.25">
      <c r="B23" s="157"/>
      <c r="C23" s="66" t="s">
        <v>68</v>
      </c>
      <c r="D23" s="61">
        <v>35000</v>
      </c>
    </row>
    <row r="24" spans="2:4" x14ac:dyDescent="0.25">
      <c r="B24" s="157">
        <v>45293</v>
      </c>
      <c r="C24" s="66" t="s">
        <v>63</v>
      </c>
      <c r="D24" s="61">
        <v>50000</v>
      </c>
    </row>
    <row r="25" spans="2:4" x14ac:dyDescent="0.25">
      <c r="B25" s="157">
        <v>45389</v>
      </c>
      <c r="C25" s="66" t="s">
        <v>63</v>
      </c>
      <c r="D25" s="61">
        <v>50000</v>
      </c>
    </row>
    <row r="26" spans="2:4" x14ac:dyDescent="0.25">
      <c r="B26" s="157">
        <v>45446</v>
      </c>
      <c r="C26" s="66" t="s">
        <v>63</v>
      </c>
      <c r="D26" s="61">
        <v>50000</v>
      </c>
    </row>
    <row r="27" spans="2:4" x14ac:dyDescent="0.25">
      <c r="B27" s="157">
        <v>45542</v>
      </c>
      <c r="C27" s="66" t="s">
        <v>63</v>
      </c>
      <c r="D27" s="61">
        <v>50000</v>
      </c>
    </row>
    <row r="28" spans="2:4" x14ac:dyDescent="0.25">
      <c r="B28" s="157">
        <v>45575</v>
      </c>
      <c r="C28" s="66" t="s">
        <v>63</v>
      </c>
      <c r="D28" s="61">
        <v>50000</v>
      </c>
    </row>
    <row r="29" spans="2:4" x14ac:dyDescent="0.25">
      <c r="B29" s="157">
        <v>45686</v>
      </c>
      <c r="C29" s="66" t="s">
        <v>63</v>
      </c>
      <c r="D29" s="61">
        <v>50000</v>
      </c>
    </row>
    <row r="30" spans="2:4" x14ac:dyDescent="0.25">
      <c r="B30" s="157"/>
      <c r="C30" s="66" t="s">
        <v>68</v>
      </c>
      <c r="D30" s="61">
        <v>35000</v>
      </c>
    </row>
    <row r="31" spans="2:4" x14ac:dyDescent="0.25">
      <c r="B31" s="157"/>
      <c r="C31" s="66" t="s">
        <v>70</v>
      </c>
      <c r="D31" s="61">
        <v>12000</v>
      </c>
    </row>
    <row r="32" spans="2:4" x14ac:dyDescent="0.25">
      <c r="D32" s="65">
        <f>SUM(D6:D31)</f>
        <v>1557000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33D5-60C7-4190-9AF0-D91B1CE850A6}">
  <dimension ref="B3:D31"/>
  <sheetViews>
    <sheetView workbookViewId="0">
      <selection activeCell="I10" sqref="I10"/>
    </sheetView>
  </sheetViews>
  <sheetFormatPr defaultRowHeight="15" x14ac:dyDescent="0.25"/>
  <cols>
    <col min="2" max="2" width="26.7109375" style="158" customWidth="1"/>
    <col min="3" max="4" width="26.7109375" customWidth="1"/>
  </cols>
  <sheetData>
    <row r="3" spans="2:4" ht="15.75" x14ac:dyDescent="0.25">
      <c r="B3" s="223" t="s">
        <v>73</v>
      </c>
      <c r="C3" s="223"/>
      <c r="D3" s="223"/>
    </row>
    <row r="4" spans="2:4" ht="15.75" x14ac:dyDescent="0.25">
      <c r="B4" s="224" t="s">
        <v>143</v>
      </c>
      <c r="C4" s="224"/>
      <c r="D4" s="224"/>
    </row>
    <row r="5" spans="2:4" x14ac:dyDescent="0.25">
      <c r="B5" s="156"/>
      <c r="D5" s="62"/>
    </row>
    <row r="6" spans="2:4" x14ac:dyDescent="0.25">
      <c r="B6" s="64" t="s">
        <v>139</v>
      </c>
      <c r="C6" s="59" t="s">
        <v>60</v>
      </c>
      <c r="D6" s="60" t="s">
        <v>61</v>
      </c>
    </row>
    <row r="7" spans="2:4" x14ac:dyDescent="0.25">
      <c r="B7" s="157">
        <v>44594</v>
      </c>
      <c r="C7" s="66" t="s">
        <v>74</v>
      </c>
      <c r="D7" s="61">
        <v>100000</v>
      </c>
    </row>
    <row r="8" spans="2:4" x14ac:dyDescent="0.25">
      <c r="B8" s="157">
        <v>44609</v>
      </c>
      <c r="C8" s="66" t="s">
        <v>75</v>
      </c>
      <c r="D8" s="61">
        <v>150000</v>
      </c>
    </row>
    <row r="9" spans="2:4" x14ac:dyDescent="0.25">
      <c r="B9" s="157">
        <v>44653</v>
      </c>
      <c r="C9" s="66" t="s">
        <v>74</v>
      </c>
      <c r="D9" s="61">
        <v>100000</v>
      </c>
    </row>
    <row r="10" spans="2:4" x14ac:dyDescent="0.25">
      <c r="B10" s="157">
        <v>44726</v>
      </c>
      <c r="C10" s="66" t="s">
        <v>74</v>
      </c>
      <c r="D10" s="61">
        <v>100000</v>
      </c>
    </row>
    <row r="11" spans="2:4" x14ac:dyDescent="0.25">
      <c r="B11" s="157">
        <v>44774</v>
      </c>
      <c r="C11" s="66" t="s">
        <v>74</v>
      </c>
      <c r="D11" s="61">
        <v>100000</v>
      </c>
    </row>
    <row r="12" spans="2:4" x14ac:dyDescent="0.25">
      <c r="B12" s="157">
        <v>44848</v>
      </c>
      <c r="C12" s="66" t="s">
        <v>74</v>
      </c>
      <c r="D12" s="61">
        <v>100000</v>
      </c>
    </row>
    <row r="13" spans="2:4" x14ac:dyDescent="0.25">
      <c r="B13" s="157">
        <v>44896</v>
      </c>
      <c r="C13" s="66" t="s">
        <v>74</v>
      </c>
      <c r="D13" s="61">
        <v>100000</v>
      </c>
    </row>
    <row r="14" spans="2:4" x14ac:dyDescent="0.25">
      <c r="B14" s="157">
        <v>44929</v>
      </c>
      <c r="C14" s="66" t="s">
        <v>74</v>
      </c>
      <c r="D14" s="61">
        <v>100000</v>
      </c>
    </row>
    <row r="15" spans="2:4" x14ac:dyDescent="0.25">
      <c r="B15" s="157">
        <v>44940</v>
      </c>
      <c r="C15" s="66" t="s">
        <v>76</v>
      </c>
      <c r="D15" s="61">
        <v>150000</v>
      </c>
    </row>
    <row r="16" spans="2:4" x14ac:dyDescent="0.25">
      <c r="B16" s="157">
        <v>44986</v>
      </c>
      <c r="C16" s="66" t="s">
        <v>74</v>
      </c>
      <c r="D16" s="61">
        <v>100000</v>
      </c>
    </row>
    <row r="17" spans="2:4" x14ac:dyDescent="0.25">
      <c r="B17" s="157">
        <v>45046</v>
      </c>
      <c r="C17" s="66" t="s">
        <v>74</v>
      </c>
      <c r="D17" s="61">
        <v>100000</v>
      </c>
    </row>
    <row r="18" spans="2:4" x14ac:dyDescent="0.25">
      <c r="B18" s="157">
        <v>45078</v>
      </c>
      <c r="C18" s="66" t="s">
        <v>74</v>
      </c>
      <c r="D18" s="61">
        <v>100000</v>
      </c>
    </row>
    <row r="19" spans="2:4" x14ac:dyDescent="0.25">
      <c r="B19" s="157">
        <v>45140</v>
      </c>
      <c r="C19" s="66" t="s">
        <v>77</v>
      </c>
      <c r="D19" s="61">
        <v>700000</v>
      </c>
    </row>
    <row r="20" spans="2:4" x14ac:dyDescent="0.25">
      <c r="B20" s="157">
        <v>45142</v>
      </c>
      <c r="C20" s="66" t="s">
        <v>74</v>
      </c>
      <c r="D20" s="61">
        <v>100000</v>
      </c>
    </row>
    <row r="21" spans="2:4" x14ac:dyDescent="0.25">
      <c r="B21" s="157">
        <v>45204</v>
      </c>
      <c r="C21" s="66" t="s">
        <v>74</v>
      </c>
      <c r="D21" s="61">
        <v>100000</v>
      </c>
    </row>
    <row r="22" spans="2:4" x14ac:dyDescent="0.25">
      <c r="B22" s="157">
        <v>45261</v>
      </c>
      <c r="C22" s="66" t="s">
        <v>74</v>
      </c>
      <c r="D22" s="61">
        <v>100000</v>
      </c>
    </row>
    <row r="23" spans="2:4" x14ac:dyDescent="0.25">
      <c r="B23" s="157">
        <v>45308</v>
      </c>
      <c r="C23" s="66" t="s">
        <v>74</v>
      </c>
      <c r="D23" s="61">
        <v>100000</v>
      </c>
    </row>
    <row r="24" spans="2:4" x14ac:dyDescent="0.25">
      <c r="B24" s="157">
        <v>45353</v>
      </c>
      <c r="C24" s="66" t="s">
        <v>74</v>
      </c>
      <c r="D24" s="61">
        <v>100000</v>
      </c>
    </row>
    <row r="25" spans="2:4" x14ac:dyDescent="0.25">
      <c r="B25" s="157">
        <v>45412</v>
      </c>
      <c r="C25" s="66" t="s">
        <v>74</v>
      </c>
      <c r="D25" s="61">
        <v>100000</v>
      </c>
    </row>
    <row r="26" spans="2:4" x14ac:dyDescent="0.25">
      <c r="B26" s="157">
        <v>45444</v>
      </c>
      <c r="C26" s="66" t="s">
        <v>74</v>
      </c>
      <c r="D26" s="61">
        <v>100000</v>
      </c>
    </row>
    <row r="27" spans="2:4" x14ac:dyDescent="0.25">
      <c r="B27" s="157">
        <v>45493</v>
      </c>
      <c r="C27" s="66" t="s">
        <v>74</v>
      </c>
      <c r="D27" s="61">
        <v>100000</v>
      </c>
    </row>
    <row r="28" spans="2:4" x14ac:dyDescent="0.25">
      <c r="B28" s="157">
        <v>45538</v>
      </c>
      <c r="C28" s="66" t="s">
        <v>74</v>
      </c>
      <c r="D28" s="61">
        <v>100000</v>
      </c>
    </row>
    <row r="29" spans="2:4" x14ac:dyDescent="0.25">
      <c r="B29" s="157">
        <v>45571</v>
      </c>
      <c r="C29" s="66" t="s">
        <v>74</v>
      </c>
      <c r="D29" s="61">
        <v>100000</v>
      </c>
    </row>
    <row r="30" spans="2:4" x14ac:dyDescent="0.25">
      <c r="B30" s="157">
        <v>45651</v>
      </c>
      <c r="C30" s="66" t="s">
        <v>74</v>
      </c>
      <c r="D30" s="61">
        <v>100000</v>
      </c>
    </row>
    <row r="31" spans="2:4" x14ac:dyDescent="0.25">
      <c r="D31" s="67">
        <f>SUM(D7:D30)</f>
        <v>3100000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150B-D7DA-46F3-98A5-52AEFC26C88B}">
  <dimension ref="B3:I36"/>
  <sheetViews>
    <sheetView tabSelected="1" topLeftCell="A8" workbookViewId="0">
      <selection activeCell="K23" sqref="K23"/>
    </sheetView>
  </sheetViews>
  <sheetFormatPr defaultRowHeight="15.75" x14ac:dyDescent="0.25"/>
  <cols>
    <col min="2" max="2" width="5.7109375" style="242" customWidth="1"/>
    <col min="3" max="3" width="40.7109375" style="229" customWidth="1"/>
    <col min="4" max="4" width="20.7109375" style="231" customWidth="1"/>
    <col min="5" max="5" width="4.7109375" style="228" customWidth="1"/>
    <col min="6" max="6" width="36" style="229" customWidth="1"/>
    <col min="7" max="7" width="19.7109375" style="229" customWidth="1"/>
    <col min="8" max="8" width="5.140625" customWidth="1"/>
    <col min="9" max="9" width="16.5703125" customWidth="1"/>
  </cols>
  <sheetData>
    <row r="3" spans="2:7" x14ac:dyDescent="0.25">
      <c r="B3" s="223" t="s">
        <v>126</v>
      </c>
      <c r="C3" s="223"/>
      <c r="D3" s="223"/>
    </row>
    <row r="4" spans="2:7" x14ac:dyDescent="0.25">
      <c r="B4" s="223" t="s">
        <v>53</v>
      </c>
      <c r="C4" s="223"/>
      <c r="D4" s="223"/>
    </row>
    <row r="5" spans="2:7" x14ac:dyDescent="0.25">
      <c r="B5" s="224" t="s">
        <v>127</v>
      </c>
      <c r="C5" s="224"/>
      <c r="D5" s="224"/>
    </row>
    <row r="6" spans="2:7" x14ac:dyDescent="0.25">
      <c r="B6" s="160"/>
      <c r="C6" s="160"/>
      <c r="D6" s="160"/>
    </row>
    <row r="7" spans="2:7" x14ac:dyDescent="0.25">
      <c r="B7" s="230"/>
      <c r="E7" s="232"/>
    </row>
    <row r="8" spans="2:7" x14ac:dyDescent="0.25">
      <c r="B8" s="154" t="s">
        <v>138</v>
      </c>
      <c r="C8" s="154" t="s">
        <v>60</v>
      </c>
      <c r="D8" s="155" t="s">
        <v>61</v>
      </c>
      <c r="F8" s="225" t="s">
        <v>160</v>
      </c>
      <c r="G8" s="225"/>
    </row>
    <row r="9" spans="2:7" x14ac:dyDescent="0.25">
      <c r="B9" s="233">
        <v>1</v>
      </c>
      <c r="C9" s="234" t="s">
        <v>128</v>
      </c>
      <c r="D9" s="235">
        <v>34450000</v>
      </c>
      <c r="F9" s="236" t="s">
        <v>155</v>
      </c>
      <c r="G9" s="237">
        <v>20196000</v>
      </c>
    </row>
    <row r="10" spans="2:7" x14ac:dyDescent="0.25">
      <c r="B10" s="233">
        <v>2</v>
      </c>
      <c r="C10" s="234" t="s">
        <v>151</v>
      </c>
      <c r="D10" s="235">
        <v>6377000</v>
      </c>
      <c r="F10" s="236" t="s">
        <v>156</v>
      </c>
      <c r="G10" s="237">
        <v>8709000</v>
      </c>
    </row>
    <row r="11" spans="2:7" x14ac:dyDescent="0.25">
      <c r="B11" s="233">
        <v>3</v>
      </c>
      <c r="C11" s="234" t="s">
        <v>141</v>
      </c>
      <c r="D11" s="235">
        <v>2145000</v>
      </c>
      <c r="F11" s="238" t="s">
        <v>157</v>
      </c>
      <c r="G11" s="239">
        <v>107541000</v>
      </c>
    </row>
    <row r="12" spans="2:7" x14ac:dyDescent="0.25">
      <c r="B12" s="233">
        <v>4</v>
      </c>
      <c r="C12" s="234" t="s">
        <v>129</v>
      </c>
      <c r="D12" s="235">
        <v>1557000</v>
      </c>
      <c r="F12" s="240" t="s">
        <v>158</v>
      </c>
      <c r="G12" s="241">
        <v>71820000</v>
      </c>
    </row>
    <row r="13" spans="2:7" x14ac:dyDescent="0.25">
      <c r="B13" s="233">
        <v>5</v>
      </c>
      <c r="C13" s="234" t="s">
        <v>130</v>
      </c>
      <c r="D13" s="235">
        <v>3100000</v>
      </c>
      <c r="F13" s="240" t="s">
        <v>159</v>
      </c>
      <c r="G13" s="241">
        <v>3286496</v>
      </c>
    </row>
    <row r="14" spans="2:7" x14ac:dyDescent="0.25">
      <c r="D14" s="243">
        <f>SUM(D9:D13)</f>
        <v>47629000</v>
      </c>
      <c r="F14" s="244" t="s">
        <v>173</v>
      </c>
      <c r="G14" s="245">
        <f>SUM(G9:G13)</f>
        <v>211552496</v>
      </c>
    </row>
    <row r="15" spans="2:7" x14ac:dyDescent="0.25">
      <c r="D15" s="243"/>
    </row>
    <row r="16" spans="2:7" x14ac:dyDescent="0.25">
      <c r="C16" s="223" t="s">
        <v>131</v>
      </c>
      <c r="D16" s="223"/>
    </row>
    <row r="17" spans="2:9" x14ac:dyDescent="0.25">
      <c r="B17" s="246" t="s">
        <v>142</v>
      </c>
      <c r="C17" s="159"/>
      <c r="D17" s="159"/>
    </row>
    <row r="18" spans="2:9" x14ac:dyDescent="0.25">
      <c r="B18" s="154" t="s">
        <v>138</v>
      </c>
      <c r="C18" s="154" t="s">
        <v>60</v>
      </c>
      <c r="D18" s="154" t="s">
        <v>61</v>
      </c>
      <c r="F18" s="248" t="s">
        <v>169</v>
      </c>
      <c r="G18" s="249">
        <v>52004000</v>
      </c>
      <c r="I18" s="227"/>
    </row>
    <row r="19" spans="2:9" x14ac:dyDescent="0.25">
      <c r="B19" s="233">
        <v>1</v>
      </c>
      <c r="C19" s="234" t="s">
        <v>132</v>
      </c>
      <c r="D19" s="235">
        <v>20000000</v>
      </c>
      <c r="F19" s="248" t="s">
        <v>170</v>
      </c>
      <c r="G19" s="249">
        <v>121900150</v>
      </c>
      <c r="I19" s="227"/>
    </row>
    <row r="20" spans="2:9" x14ac:dyDescent="0.25">
      <c r="B20" s="233">
        <v>2</v>
      </c>
      <c r="C20" s="234" t="s">
        <v>133</v>
      </c>
      <c r="D20" s="235">
        <v>36000000</v>
      </c>
      <c r="F20" s="248" t="s">
        <v>171</v>
      </c>
      <c r="G20" s="249">
        <v>27728150</v>
      </c>
    </row>
    <row r="21" spans="2:9" x14ac:dyDescent="0.25">
      <c r="B21" s="233">
        <v>3</v>
      </c>
      <c r="C21" s="234" t="s">
        <v>136</v>
      </c>
      <c r="D21" s="235">
        <v>500000</v>
      </c>
      <c r="F21" s="248" t="s">
        <v>172</v>
      </c>
      <c r="G21" s="249">
        <v>7155000</v>
      </c>
    </row>
    <row r="22" spans="2:9" x14ac:dyDescent="0.25">
      <c r="B22" s="233">
        <v>4</v>
      </c>
      <c r="C22" s="234" t="s">
        <v>134</v>
      </c>
      <c r="D22" s="235">
        <v>22000000</v>
      </c>
      <c r="F22" s="250"/>
      <c r="G22" s="249">
        <v>800000</v>
      </c>
    </row>
    <row r="23" spans="2:9" x14ac:dyDescent="0.25">
      <c r="B23" s="233">
        <v>5</v>
      </c>
      <c r="C23" s="234" t="s">
        <v>135</v>
      </c>
      <c r="D23" s="235">
        <v>36000000</v>
      </c>
      <c r="F23" s="250"/>
      <c r="G23" s="249">
        <v>1965200</v>
      </c>
    </row>
    <row r="24" spans="2:9" x14ac:dyDescent="0.25">
      <c r="B24" s="233">
        <v>6</v>
      </c>
      <c r="C24" s="234" t="s">
        <v>136</v>
      </c>
      <c r="D24" s="235">
        <v>500000</v>
      </c>
      <c r="F24" s="226"/>
      <c r="G24" s="247">
        <f>SUM(G21:G23)</f>
        <v>9920200</v>
      </c>
    </row>
    <row r="25" spans="2:9" x14ac:dyDescent="0.25">
      <c r="B25" s="233">
        <v>7</v>
      </c>
      <c r="C25" s="234" t="s">
        <v>137</v>
      </c>
      <c r="D25" s="235">
        <v>36000000</v>
      </c>
    </row>
    <row r="26" spans="2:9" x14ac:dyDescent="0.25">
      <c r="D26" s="243">
        <f>SUM(D19:D25)</f>
        <v>151000000</v>
      </c>
    </row>
    <row r="28" spans="2:9" x14ac:dyDescent="0.25">
      <c r="B28" s="223" t="s">
        <v>161</v>
      </c>
      <c r="C28" s="223"/>
      <c r="D28" s="223"/>
    </row>
    <row r="29" spans="2:9" x14ac:dyDescent="0.25">
      <c r="B29" s="233">
        <v>1</v>
      </c>
      <c r="C29" s="234" t="s">
        <v>162</v>
      </c>
      <c r="D29" s="235">
        <v>1625000</v>
      </c>
    </row>
    <row r="30" spans="2:9" x14ac:dyDescent="0.25">
      <c r="B30" s="233">
        <v>2</v>
      </c>
      <c r="C30" s="234" t="s">
        <v>163</v>
      </c>
      <c r="D30" s="235">
        <v>35000</v>
      </c>
    </row>
    <row r="31" spans="2:9" x14ac:dyDescent="0.25">
      <c r="B31" s="233">
        <v>3</v>
      </c>
      <c r="C31" s="234" t="s">
        <v>164</v>
      </c>
      <c r="D31" s="235">
        <v>900000</v>
      </c>
    </row>
    <row r="32" spans="2:9" x14ac:dyDescent="0.25">
      <c r="B32" s="233">
        <v>4</v>
      </c>
      <c r="C32" s="234" t="s">
        <v>165</v>
      </c>
      <c r="D32" s="235">
        <v>450000</v>
      </c>
    </row>
    <row r="33" spans="2:7" x14ac:dyDescent="0.25">
      <c r="B33" s="233">
        <v>5</v>
      </c>
      <c r="C33" s="234" t="s">
        <v>168</v>
      </c>
      <c r="D33" s="235">
        <v>650000</v>
      </c>
    </row>
    <row r="34" spans="2:7" x14ac:dyDescent="0.25">
      <c r="B34" s="233">
        <v>6</v>
      </c>
      <c r="C34" s="234" t="s">
        <v>166</v>
      </c>
      <c r="D34" s="235">
        <v>150000</v>
      </c>
    </row>
    <row r="35" spans="2:7" x14ac:dyDescent="0.25">
      <c r="B35" s="233">
        <v>7</v>
      </c>
      <c r="C35" s="234" t="s">
        <v>167</v>
      </c>
      <c r="D35" s="235">
        <v>565000</v>
      </c>
    </row>
    <row r="36" spans="2:7" x14ac:dyDescent="0.25">
      <c r="D36" s="243">
        <f>SUM(D29:D35)</f>
        <v>4375000</v>
      </c>
      <c r="G36" s="231"/>
    </row>
  </sheetData>
  <mergeCells count="6">
    <mergeCell ref="F8:G8"/>
    <mergeCell ref="B28:D28"/>
    <mergeCell ref="C16:D16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Aktiva Tetap</vt:lpstr>
      <vt:lpstr>Perlengkapan Usaha</vt:lpstr>
      <vt:lpstr>Perlengkapan Kantor</vt:lpstr>
      <vt:lpstr>Biaya Perawatan Kendaraan</vt:lpstr>
      <vt:lpstr>Perawatan Toko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AHMAD ROKHIM</cp:lastModifiedBy>
  <dcterms:created xsi:type="dcterms:W3CDTF">2017-03-30T00:51:36Z</dcterms:created>
  <dcterms:modified xsi:type="dcterms:W3CDTF">2025-02-01T08:00:57Z</dcterms:modified>
</cp:coreProperties>
</file>